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Sheet1!$A$3:$O$50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<sst xmlns="http://schemas.openxmlformats.org/spreadsheetml/2006/main" count="224" uniqueCount="135">
  <si>
    <t>附件</t>
  </si>
  <si>
    <t>贵安新区2025年公开招聘事业单位工作人员面试成绩、总成绩及进入体检环节人员名单</t>
  </si>
  <si>
    <t>序号</t>
  </si>
  <si>
    <t>姓名</t>
  </si>
  <si>
    <t>准考证号</t>
  </si>
  <si>
    <t>单位</t>
  </si>
  <si>
    <t>报考岗位代码</t>
  </si>
  <si>
    <t>笔试成绩</t>
  </si>
  <si>
    <t>笔试成绩（百分制）</t>
  </si>
  <si>
    <t>笔试成绩60%</t>
  </si>
  <si>
    <t>面试成绩</t>
  </si>
  <si>
    <t>面试成绩40%</t>
  </si>
  <si>
    <t>笔试、面试成绩</t>
  </si>
  <si>
    <t>综合排名</t>
  </si>
  <si>
    <t>是否进入体检</t>
  </si>
  <si>
    <t>张骞月</t>
  </si>
  <si>
    <t>1152019901421</t>
  </si>
  <si>
    <t>贵州贵安新区社会事业服务中心</t>
  </si>
  <si>
    <t>20112120101</t>
  </si>
  <si>
    <t>是</t>
  </si>
  <si>
    <t>辛燕燕</t>
  </si>
  <si>
    <t>1152019904710</t>
  </si>
  <si>
    <t>王欢</t>
  </si>
  <si>
    <t>1152019900706</t>
  </si>
  <si>
    <t>任红旗</t>
  </si>
  <si>
    <t>1152019901706</t>
  </si>
  <si>
    <t>20112120102</t>
  </si>
  <si>
    <t>杨鹏锦</t>
  </si>
  <si>
    <t>1152019903619</t>
  </si>
  <si>
    <t>袁青峰</t>
  </si>
  <si>
    <t>1152019904218</t>
  </si>
  <si>
    <t>徐真芳</t>
  </si>
  <si>
    <t>1152019903423</t>
  </si>
  <si>
    <t>20112120103</t>
  </si>
  <si>
    <t>朱大双</t>
  </si>
  <si>
    <t>1152019902619</t>
  </si>
  <si>
    <t>任冲冲</t>
  </si>
  <si>
    <t>1152019903318</t>
  </si>
  <si>
    <t>胡陈佳</t>
  </si>
  <si>
    <t>1152019900604</t>
  </si>
  <si>
    <t>贵州贵安新区安全生产工作服务中心</t>
  </si>
  <si>
    <t>20112120201</t>
  </si>
  <si>
    <t>雷宇锋</t>
  </si>
  <si>
    <t>1152019903112</t>
  </si>
  <si>
    <t>何丽娜</t>
  </si>
  <si>
    <t>1152019904913</t>
  </si>
  <si>
    <t>万云梅</t>
  </si>
  <si>
    <t>1152019904505</t>
  </si>
  <si>
    <t>20112120202</t>
  </si>
  <si>
    <t>沈超</t>
  </si>
  <si>
    <t>1152019902324</t>
  </si>
  <si>
    <t>罗其鑫</t>
  </si>
  <si>
    <t>1152019904907</t>
  </si>
  <si>
    <t>王勇</t>
  </si>
  <si>
    <t>1152019905530</t>
  </si>
  <si>
    <t>贵州贵安新区机关事务和法律服务中心</t>
  </si>
  <si>
    <t>20112120301</t>
  </si>
  <si>
    <t>钟一洲</t>
  </si>
  <si>
    <t>1152019903230</t>
  </si>
  <si>
    <t>缺考</t>
  </si>
  <si>
    <t>金宇佳</t>
  </si>
  <si>
    <t>1152019905929</t>
  </si>
  <si>
    <t>20112120302</t>
  </si>
  <si>
    <t>郑枭</t>
  </si>
  <si>
    <t>1152019904224</t>
  </si>
  <si>
    <t>郭玉杰</t>
  </si>
  <si>
    <t>1152019900117</t>
  </si>
  <si>
    <t>何桃</t>
  </si>
  <si>
    <t>1152019901401</t>
  </si>
  <si>
    <t>20112120303</t>
  </si>
  <si>
    <t>王语涵</t>
  </si>
  <si>
    <t>1152019901014</t>
  </si>
  <si>
    <t>李路军</t>
  </si>
  <si>
    <t>1152019906405</t>
  </si>
  <si>
    <t>王爱华</t>
  </si>
  <si>
    <t>1152019906427</t>
  </si>
  <si>
    <t>20112120304</t>
  </si>
  <si>
    <t>周予迪</t>
  </si>
  <si>
    <t>1152019902412</t>
  </si>
  <si>
    <t>曾祥侠</t>
  </si>
  <si>
    <t>1152019902615</t>
  </si>
  <si>
    <t>余欣媛</t>
  </si>
  <si>
    <t>1152019900428</t>
  </si>
  <si>
    <t>安顺市平坝区高峰镇自然资源所</t>
  </si>
  <si>
    <t>20112120401</t>
  </si>
  <si>
    <t>徐绿叶</t>
  </si>
  <si>
    <t>1152019904401</t>
  </si>
  <si>
    <t>张娴如</t>
  </si>
  <si>
    <t>1152019906106</t>
  </si>
  <si>
    <t>陈明晖</t>
  </si>
  <si>
    <t>1152019902910</t>
  </si>
  <si>
    <t>贵州贵安新区纪检监察工委留置所</t>
  </si>
  <si>
    <t>王义娟</t>
  </si>
  <si>
    <t>1152019902404</t>
  </si>
  <si>
    <t>彭发</t>
  </si>
  <si>
    <t>1152019902909</t>
  </si>
  <si>
    <t>舒梓峰</t>
  </si>
  <si>
    <t>1152019902328</t>
  </si>
  <si>
    <t>马场镇产业发展服务中心</t>
  </si>
  <si>
    <t>20112120601</t>
  </si>
  <si>
    <t>高隆黔</t>
  </si>
  <si>
    <t>1152019903921</t>
  </si>
  <si>
    <t>李胜杰</t>
  </si>
  <si>
    <t>1152019906602</t>
  </si>
  <si>
    <t>张越</t>
  </si>
  <si>
    <t>1152019901612</t>
  </si>
  <si>
    <t>20112120602</t>
  </si>
  <si>
    <t>杨明树</t>
  </si>
  <si>
    <t>1152019902027</t>
  </si>
  <si>
    <t>钟宇航</t>
  </si>
  <si>
    <t>1152019905508</t>
  </si>
  <si>
    <t>李华端</t>
  </si>
  <si>
    <t>1152019902215</t>
  </si>
  <si>
    <t>高峰镇综合治理服务中心</t>
  </si>
  <si>
    <t>20112120701</t>
  </si>
  <si>
    <t>熊菁菁</t>
  </si>
  <si>
    <t>1152019906925</t>
  </si>
  <si>
    <t>黄坤</t>
  </si>
  <si>
    <t>1152019906412</t>
  </si>
  <si>
    <t>谢枥昊</t>
  </si>
  <si>
    <t>1152019905904</t>
  </si>
  <si>
    <t>党武街道应急工作服务中心</t>
  </si>
  <si>
    <t>20112120801</t>
  </si>
  <si>
    <t>谭明礼</t>
  </si>
  <si>
    <t>1152019903808</t>
  </si>
  <si>
    <t>邬易哲</t>
  </si>
  <si>
    <t>1152019904729</t>
  </si>
  <si>
    <t>陈瑞</t>
  </si>
  <si>
    <t>1152019905417</t>
  </si>
  <si>
    <t>党武街道农业农村综合服务中心</t>
  </si>
  <si>
    <t>20112120901</t>
  </si>
  <si>
    <t>张婷</t>
  </si>
  <si>
    <t>1152019904202</t>
  </si>
  <si>
    <t>黎云</t>
  </si>
  <si>
    <t>1152019905917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</si>
</sst>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0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2"/>
      <color theme="1"/>
      <name val="宋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b/>
      <sz val="10"/>
      <color theme="1"/>
      <name val="宋体"/>
      <charset val="134"/>
    </font>
    <font>
      <b/>
      <sz val="10"/>
      <color rgb="FFFF000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ill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面试成绩评定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50"/>
  <sheetViews>
    <sheetView tabSelected="1" workbookViewId="0">
      <selection activeCell="A1" sqref="A1"/>
    </sheetView>
  </sheetViews>
  <sheetFormatPr defaultColWidth="9" defaultRowHeight="13.5"/>
  <cols>
    <col min="1" max="1" width="5.75" customWidth="1"/>
    <col min="2" max="2" width="13.3333333333333" customWidth="1"/>
    <col min="3" max="3" width="17" style="5" customWidth="1"/>
    <col min="4" max="4" width="34.625" style="6" customWidth="1"/>
    <col min="5" max="5" width="13" style="7" customWidth="1"/>
    <col min="6" max="6" width="12.4416666666667" customWidth="1"/>
    <col min="7" max="7" width="11.175" customWidth="1"/>
    <col min="8" max="8" width="8.38333333333333" customWidth="1"/>
    <col min="9" max="9" width="8.38333333333333" style="8" customWidth="1"/>
    <col min="10" max="11" width="8.38333333333333" customWidth="1"/>
    <col min="12" max="12" width="6" customWidth="1"/>
    <col min="13" max="13" width="6.88333333333333" customWidth="1"/>
  </cols>
  <sheetData>
    <row r="1" ht="14.25" spans="1:1">
      <c r="A1" s="9" t="s">
        <v>0</v>
      </c>
    </row>
    <row r="2" s="1" customFormat="1" ht="25" customHeight="1" spans="1:13">
      <c r="A2" s="10" t="s">
        <v>1</v>
      </c>
      <c r="B2" s="10"/>
      <c r="C2" s="11"/>
      <c r="D2" s="10"/>
      <c r="E2" s="12"/>
      <c r="F2" s="10"/>
      <c r="G2" s="10"/>
      <c r="H2" s="10"/>
      <c r="I2" s="23"/>
      <c r="J2" s="10"/>
      <c r="K2" s="10"/>
      <c r="L2" s="10"/>
      <c r="M2" s="10"/>
    </row>
    <row r="3" s="2" customFormat="1" ht="35" customHeight="1" spans="1:13">
      <c r="A3" s="13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5" t="s">
        <v>8</v>
      </c>
      <c r="H3" s="16" t="s">
        <v>9</v>
      </c>
      <c r="I3" s="15" t="s">
        <v>10</v>
      </c>
      <c r="J3" s="16" t="s">
        <v>11</v>
      </c>
      <c r="K3" s="15" t="s">
        <v>12</v>
      </c>
      <c r="L3" s="15" t="s">
        <v>13</v>
      </c>
      <c r="M3" s="24" t="s">
        <v>14</v>
      </c>
    </row>
    <row r="4" s="2" customFormat="1" ht="30" customHeight="1" spans="1:13">
      <c r="A4" s="17">
        <v>1</v>
      </c>
      <c r="B4" s="18" t="s">
        <v>15</v>
      </c>
      <c r="C4" s="19" t="s">
        <v>16</v>
      </c>
      <c r="D4" s="19" t="s">
        <v>17</v>
      </c>
      <c r="E4" s="20" t="s">
        <v>18</v>
      </c>
      <c r="F4" s="19">
        <v>199.5</v>
      </c>
      <c r="G4" s="21">
        <f t="shared" ref="G4:G50" si="0">ROUND(F4/3,2)</f>
        <v>66.5</v>
      </c>
      <c r="H4" s="22">
        <f t="shared" ref="H4:H50" si="1">ROUND(G4*0.6,2)</f>
        <v>39.9</v>
      </c>
      <c r="I4" s="21">
        <v>81.2</v>
      </c>
      <c r="J4" s="22">
        <f t="shared" ref="J4:J19" si="2">ROUND(I4*0.4,2)</f>
        <v>32.48</v>
      </c>
      <c r="K4" s="25">
        <f t="shared" ref="K4:K50" si="3">H4+J4</f>
        <v>72.38</v>
      </c>
      <c r="L4" s="26">
        <f t="shared" ref="L4:L9" si="4">IF(E4=E3,L3+1,1)</f>
        <v>1</v>
      </c>
      <c r="M4" s="26" t="s">
        <v>19</v>
      </c>
    </row>
    <row r="5" s="2" customFormat="1" ht="30" customHeight="1" spans="1:13">
      <c r="A5" s="17">
        <v>2</v>
      </c>
      <c r="B5" s="18" t="s">
        <v>20</v>
      </c>
      <c r="C5" s="19" t="s">
        <v>21</v>
      </c>
      <c r="D5" s="19" t="s">
        <v>17</v>
      </c>
      <c r="E5" s="20" t="s">
        <v>18</v>
      </c>
      <c r="F5" s="19">
        <v>199.5</v>
      </c>
      <c r="G5" s="21">
        <f t="shared" si="0"/>
        <v>66.5</v>
      </c>
      <c r="H5" s="22">
        <f t="shared" si="1"/>
        <v>39.9</v>
      </c>
      <c r="I5" s="21">
        <v>78.2</v>
      </c>
      <c r="J5" s="22">
        <f t="shared" si="2"/>
        <v>31.28</v>
      </c>
      <c r="K5" s="25">
        <f t="shared" si="3"/>
        <v>71.18</v>
      </c>
      <c r="L5" s="26">
        <f t="shared" si="4"/>
        <v>2</v>
      </c>
      <c r="M5" s="26"/>
    </row>
    <row r="6" s="2" customFormat="1" ht="30" customHeight="1" spans="1:13">
      <c r="A6" s="17">
        <v>3</v>
      </c>
      <c r="B6" s="18" t="s">
        <v>22</v>
      </c>
      <c r="C6" s="19" t="s">
        <v>23</v>
      </c>
      <c r="D6" s="19" t="s">
        <v>17</v>
      </c>
      <c r="E6" s="20" t="s">
        <v>18</v>
      </c>
      <c r="F6" s="19">
        <v>179.5</v>
      </c>
      <c r="G6" s="21">
        <f t="shared" si="0"/>
        <v>59.83</v>
      </c>
      <c r="H6" s="22">
        <f t="shared" si="1"/>
        <v>35.9</v>
      </c>
      <c r="I6" s="21">
        <v>77.6</v>
      </c>
      <c r="J6" s="22">
        <f t="shared" si="2"/>
        <v>31.04</v>
      </c>
      <c r="K6" s="25">
        <f t="shared" si="3"/>
        <v>66.94</v>
      </c>
      <c r="L6" s="26">
        <f t="shared" si="4"/>
        <v>3</v>
      </c>
      <c r="M6" s="26"/>
    </row>
    <row r="7" s="3" customFormat="1" ht="30" customHeight="1" spans="1:15">
      <c r="A7" s="17">
        <v>4</v>
      </c>
      <c r="B7" s="18" t="s">
        <v>24</v>
      </c>
      <c r="C7" s="19" t="s">
        <v>25</v>
      </c>
      <c r="D7" s="19" t="s">
        <v>17</v>
      </c>
      <c r="E7" s="19" t="s">
        <v>26</v>
      </c>
      <c r="F7" s="19">
        <v>204.5</v>
      </c>
      <c r="G7" s="21">
        <f t="shared" si="0"/>
        <v>68.17</v>
      </c>
      <c r="H7" s="22">
        <f t="shared" si="1"/>
        <v>40.9</v>
      </c>
      <c r="I7" s="21">
        <v>82.4</v>
      </c>
      <c r="J7" s="22">
        <f t="shared" si="2"/>
        <v>32.96</v>
      </c>
      <c r="K7" s="25">
        <f t="shared" si="3"/>
        <v>73.86</v>
      </c>
      <c r="L7" s="26">
        <f t="shared" si="4"/>
        <v>1</v>
      </c>
      <c r="M7" s="26" t="s">
        <v>19</v>
      </c>
      <c r="N7" s="2"/>
      <c r="O7" s="2"/>
    </row>
    <row r="8" s="3" customFormat="1" ht="30" customHeight="1" spans="1:15">
      <c r="A8" s="17">
        <v>5</v>
      </c>
      <c r="B8" s="18" t="s">
        <v>27</v>
      </c>
      <c r="C8" s="19" t="s">
        <v>28</v>
      </c>
      <c r="D8" s="19" t="s">
        <v>17</v>
      </c>
      <c r="E8" s="19" t="s">
        <v>26</v>
      </c>
      <c r="F8" s="19">
        <v>198.5</v>
      </c>
      <c r="G8" s="21">
        <f t="shared" si="0"/>
        <v>66.17</v>
      </c>
      <c r="H8" s="22">
        <f t="shared" si="1"/>
        <v>39.7</v>
      </c>
      <c r="I8" s="21">
        <v>80.6</v>
      </c>
      <c r="J8" s="22">
        <f t="shared" si="2"/>
        <v>32.24</v>
      </c>
      <c r="K8" s="25">
        <f t="shared" si="3"/>
        <v>71.94</v>
      </c>
      <c r="L8" s="26">
        <f t="shared" si="4"/>
        <v>2</v>
      </c>
      <c r="M8" s="26"/>
      <c r="N8" s="2"/>
      <c r="O8" s="2"/>
    </row>
    <row r="9" s="3" customFormat="1" ht="30" customHeight="1" spans="1:15">
      <c r="A9" s="17">
        <v>6</v>
      </c>
      <c r="B9" s="18" t="s">
        <v>29</v>
      </c>
      <c r="C9" s="19" t="s">
        <v>30</v>
      </c>
      <c r="D9" s="19" t="s">
        <v>17</v>
      </c>
      <c r="E9" s="19" t="s">
        <v>26</v>
      </c>
      <c r="F9" s="19">
        <v>199.5</v>
      </c>
      <c r="G9" s="21">
        <f t="shared" si="0"/>
        <v>66.5</v>
      </c>
      <c r="H9" s="22">
        <f t="shared" si="1"/>
        <v>39.9</v>
      </c>
      <c r="I9" s="21">
        <v>78.6</v>
      </c>
      <c r="J9" s="22">
        <f t="shared" si="2"/>
        <v>31.44</v>
      </c>
      <c r="K9" s="25">
        <f t="shared" si="3"/>
        <v>71.34</v>
      </c>
      <c r="L9" s="26">
        <f t="shared" si="4"/>
        <v>3</v>
      </c>
      <c r="M9" s="26"/>
      <c r="N9" s="2"/>
      <c r="O9" s="2"/>
    </row>
    <row r="10" s="3" customFormat="1" ht="30" customHeight="1" spans="1:15">
      <c r="A10" s="17">
        <v>7</v>
      </c>
      <c r="B10" s="18" t="s">
        <v>31</v>
      </c>
      <c r="C10" s="19" t="s">
        <v>32</v>
      </c>
      <c r="D10" s="19" t="s">
        <v>17</v>
      </c>
      <c r="E10" s="19" t="s">
        <v>33</v>
      </c>
      <c r="F10" s="19">
        <v>209</v>
      </c>
      <c r="G10" s="21">
        <f t="shared" si="0"/>
        <v>69.67</v>
      </c>
      <c r="H10" s="22">
        <f t="shared" si="1"/>
        <v>41.8</v>
      </c>
      <c r="I10" s="21">
        <v>77.4</v>
      </c>
      <c r="J10" s="22">
        <f t="shared" si="2"/>
        <v>30.96</v>
      </c>
      <c r="K10" s="25">
        <f t="shared" si="3"/>
        <v>72.76</v>
      </c>
      <c r="L10" s="26">
        <f>IF(E10=E8,#REF!+1,1)</f>
        <v>1</v>
      </c>
      <c r="M10" s="26" t="s">
        <v>19</v>
      </c>
      <c r="N10" s="2"/>
      <c r="O10" s="2"/>
    </row>
    <row r="11" s="3" customFormat="1" ht="30" customHeight="1" spans="1:15">
      <c r="A11" s="17">
        <v>8</v>
      </c>
      <c r="B11" s="18" t="s">
        <v>34</v>
      </c>
      <c r="C11" s="19" t="s">
        <v>35</v>
      </c>
      <c r="D11" s="19" t="s">
        <v>17</v>
      </c>
      <c r="E11" s="19" t="s">
        <v>33</v>
      </c>
      <c r="F11" s="19">
        <v>183.5</v>
      </c>
      <c r="G11" s="21">
        <f t="shared" si="0"/>
        <v>61.17</v>
      </c>
      <c r="H11" s="22">
        <f t="shared" si="1"/>
        <v>36.7</v>
      </c>
      <c r="I11" s="21">
        <v>82</v>
      </c>
      <c r="J11" s="22">
        <f t="shared" si="2"/>
        <v>32.8</v>
      </c>
      <c r="K11" s="25">
        <f t="shared" si="3"/>
        <v>69.5</v>
      </c>
      <c r="L11" s="26">
        <v>2</v>
      </c>
      <c r="M11" s="27"/>
      <c r="N11" s="2"/>
      <c r="O11" s="2"/>
    </row>
    <row r="12" s="3" customFormat="1" ht="30" customHeight="1" spans="1:15">
      <c r="A12" s="17">
        <v>9</v>
      </c>
      <c r="B12" s="18" t="s">
        <v>36</v>
      </c>
      <c r="C12" s="19" t="s">
        <v>37</v>
      </c>
      <c r="D12" s="19" t="s">
        <v>17</v>
      </c>
      <c r="E12" s="19" t="s">
        <v>33</v>
      </c>
      <c r="F12" s="19">
        <v>192.5</v>
      </c>
      <c r="G12" s="21">
        <f t="shared" si="0"/>
        <v>64.17</v>
      </c>
      <c r="H12" s="22">
        <f t="shared" si="1"/>
        <v>38.5</v>
      </c>
      <c r="I12" s="21">
        <v>76.8</v>
      </c>
      <c r="J12" s="22">
        <f t="shared" si="2"/>
        <v>30.72</v>
      </c>
      <c r="K12" s="25">
        <f t="shared" si="3"/>
        <v>69.22</v>
      </c>
      <c r="L12" s="26">
        <v>3</v>
      </c>
      <c r="M12" s="26"/>
      <c r="N12" s="2"/>
      <c r="O12" s="2"/>
    </row>
    <row r="13" s="4" customFormat="1" ht="30" customHeight="1" spans="1:15">
      <c r="A13" s="17">
        <v>10</v>
      </c>
      <c r="B13" s="18" t="s">
        <v>38</v>
      </c>
      <c r="C13" s="19" t="s">
        <v>39</v>
      </c>
      <c r="D13" s="19" t="s">
        <v>40</v>
      </c>
      <c r="E13" s="19" t="s">
        <v>41</v>
      </c>
      <c r="F13" s="19">
        <v>237</v>
      </c>
      <c r="G13" s="21">
        <f t="shared" si="0"/>
        <v>79</v>
      </c>
      <c r="H13" s="22">
        <f t="shared" si="1"/>
        <v>47.4</v>
      </c>
      <c r="I13" s="21">
        <v>81.2</v>
      </c>
      <c r="J13" s="22">
        <f t="shared" si="2"/>
        <v>32.48</v>
      </c>
      <c r="K13" s="25">
        <f t="shared" si="3"/>
        <v>79.88</v>
      </c>
      <c r="L13" s="26">
        <f>IF(E13=E11,#REF!+1,1)</f>
        <v>1</v>
      </c>
      <c r="M13" s="26" t="s">
        <v>19</v>
      </c>
      <c r="N13" s="2"/>
      <c r="O13" s="2"/>
    </row>
    <row r="14" s="4" customFormat="1" ht="30" customHeight="1" spans="1:15">
      <c r="A14" s="17">
        <v>11</v>
      </c>
      <c r="B14" s="18" t="s">
        <v>42</v>
      </c>
      <c r="C14" s="19" t="s">
        <v>43</v>
      </c>
      <c r="D14" s="19" t="s">
        <v>40</v>
      </c>
      <c r="E14" s="19" t="s">
        <v>41</v>
      </c>
      <c r="F14" s="19">
        <v>193.5</v>
      </c>
      <c r="G14" s="21">
        <f t="shared" si="0"/>
        <v>64.5</v>
      </c>
      <c r="H14" s="22">
        <f t="shared" si="1"/>
        <v>38.7</v>
      </c>
      <c r="I14" s="21">
        <v>84.8</v>
      </c>
      <c r="J14" s="22">
        <f t="shared" si="2"/>
        <v>33.92</v>
      </c>
      <c r="K14" s="25">
        <f t="shared" si="3"/>
        <v>72.62</v>
      </c>
      <c r="L14" s="26">
        <v>2</v>
      </c>
      <c r="M14" s="28"/>
      <c r="N14" s="2"/>
      <c r="O14" s="2"/>
    </row>
    <row r="15" s="4" customFormat="1" ht="30" customHeight="1" spans="1:15">
      <c r="A15" s="17">
        <v>12</v>
      </c>
      <c r="B15" s="18" t="s">
        <v>44</v>
      </c>
      <c r="C15" s="19" t="s">
        <v>45</v>
      </c>
      <c r="D15" s="19" t="s">
        <v>40</v>
      </c>
      <c r="E15" s="19" t="s">
        <v>41</v>
      </c>
      <c r="F15" s="19">
        <v>180</v>
      </c>
      <c r="G15" s="21">
        <f t="shared" si="0"/>
        <v>60</v>
      </c>
      <c r="H15" s="22">
        <f t="shared" si="1"/>
        <v>36</v>
      </c>
      <c r="I15" s="21">
        <v>75.2</v>
      </c>
      <c r="J15" s="22">
        <f t="shared" si="2"/>
        <v>30.08</v>
      </c>
      <c r="K15" s="25">
        <f t="shared" si="3"/>
        <v>66.08</v>
      </c>
      <c r="L15" s="26">
        <v>3</v>
      </c>
      <c r="M15" s="26"/>
      <c r="N15" s="2"/>
      <c r="O15" s="2"/>
    </row>
    <row r="16" s="4" customFormat="1" ht="30" customHeight="1" spans="1:15">
      <c r="A16" s="17">
        <v>13</v>
      </c>
      <c r="B16" s="18" t="s">
        <v>46</v>
      </c>
      <c r="C16" s="19" t="s">
        <v>47</v>
      </c>
      <c r="D16" s="19" t="s">
        <v>40</v>
      </c>
      <c r="E16" s="19" t="s">
        <v>48</v>
      </c>
      <c r="F16" s="19">
        <v>203.5</v>
      </c>
      <c r="G16" s="21">
        <f t="shared" si="0"/>
        <v>67.83</v>
      </c>
      <c r="H16" s="22">
        <f t="shared" si="1"/>
        <v>40.7</v>
      </c>
      <c r="I16" s="21">
        <v>78.8</v>
      </c>
      <c r="J16" s="22">
        <f t="shared" si="2"/>
        <v>31.52</v>
      </c>
      <c r="K16" s="25">
        <f t="shared" si="3"/>
        <v>72.22</v>
      </c>
      <c r="L16" s="26">
        <v>1</v>
      </c>
      <c r="M16" s="26" t="s">
        <v>19</v>
      </c>
      <c r="N16" s="2"/>
      <c r="O16" s="2"/>
    </row>
    <row r="17" s="4" customFormat="1" ht="30" customHeight="1" spans="1:15">
      <c r="A17" s="17">
        <v>14</v>
      </c>
      <c r="B17" s="18" t="s">
        <v>49</v>
      </c>
      <c r="C17" s="19" t="s">
        <v>50</v>
      </c>
      <c r="D17" s="19" t="s">
        <v>40</v>
      </c>
      <c r="E17" s="19" t="s">
        <v>48</v>
      </c>
      <c r="F17" s="19">
        <v>197.5</v>
      </c>
      <c r="G17" s="21">
        <f t="shared" si="0"/>
        <v>65.83</v>
      </c>
      <c r="H17" s="22">
        <f t="shared" si="1"/>
        <v>39.5</v>
      </c>
      <c r="I17" s="21">
        <v>77.8</v>
      </c>
      <c r="J17" s="22">
        <f t="shared" si="2"/>
        <v>31.12</v>
      </c>
      <c r="K17" s="25">
        <f t="shared" si="3"/>
        <v>70.62</v>
      </c>
      <c r="L17" s="26">
        <v>2</v>
      </c>
      <c r="M17" s="28"/>
      <c r="N17" s="2"/>
      <c r="O17" s="2"/>
    </row>
    <row r="18" s="4" customFormat="1" ht="30" customHeight="1" spans="1:15">
      <c r="A18" s="17">
        <v>15</v>
      </c>
      <c r="B18" s="18" t="s">
        <v>51</v>
      </c>
      <c r="C18" s="19" t="s">
        <v>52</v>
      </c>
      <c r="D18" s="19" t="s">
        <v>40</v>
      </c>
      <c r="E18" s="19" t="s">
        <v>48</v>
      </c>
      <c r="F18" s="19">
        <v>185</v>
      </c>
      <c r="G18" s="21">
        <f t="shared" si="0"/>
        <v>61.67</v>
      </c>
      <c r="H18" s="22">
        <f t="shared" si="1"/>
        <v>37</v>
      </c>
      <c r="I18" s="21">
        <v>79.4</v>
      </c>
      <c r="J18" s="22">
        <f t="shared" si="2"/>
        <v>31.76</v>
      </c>
      <c r="K18" s="25">
        <f t="shared" si="3"/>
        <v>68.76</v>
      </c>
      <c r="L18" s="26">
        <f t="shared" ref="L18:L22" si="5">IF(E18=E17,L17+1,1)</f>
        <v>3</v>
      </c>
      <c r="M18" s="26"/>
      <c r="N18" s="2"/>
      <c r="O18" s="2"/>
    </row>
    <row r="19" s="4" customFormat="1" ht="30" customHeight="1" spans="1:15">
      <c r="A19" s="17">
        <v>16</v>
      </c>
      <c r="B19" s="18" t="s">
        <v>53</v>
      </c>
      <c r="C19" s="19" t="s">
        <v>54</v>
      </c>
      <c r="D19" s="19" t="s">
        <v>55</v>
      </c>
      <c r="E19" s="19" t="s">
        <v>56</v>
      </c>
      <c r="F19" s="19">
        <v>219.5</v>
      </c>
      <c r="G19" s="21">
        <f t="shared" si="0"/>
        <v>73.17</v>
      </c>
      <c r="H19" s="22">
        <f t="shared" si="1"/>
        <v>43.9</v>
      </c>
      <c r="I19" s="21">
        <v>76.4</v>
      </c>
      <c r="J19" s="22">
        <f t="shared" si="2"/>
        <v>30.56</v>
      </c>
      <c r="K19" s="25">
        <f t="shared" si="3"/>
        <v>74.46</v>
      </c>
      <c r="L19" s="26">
        <f t="shared" si="5"/>
        <v>1</v>
      </c>
      <c r="M19" s="26" t="s">
        <v>19</v>
      </c>
      <c r="N19" s="2"/>
      <c r="O19" s="2"/>
    </row>
    <row r="20" s="4" customFormat="1" ht="30" customHeight="1" spans="1:15">
      <c r="A20" s="17">
        <v>17</v>
      </c>
      <c r="B20" s="18" t="s">
        <v>57</v>
      </c>
      <c r="C20" s="19" t="s">
        <v>58</v>
      </c>
      <c r="D20" s="19" t="s">
        <v>55</v>
      </c>
      <c r="E20" s="19" t="s">
        <v>56</v>
      </c>
      <c r="F20" s="19">
        <v>218.5</v>
      </c>
      <c r="G20" s="21">
        <f t="shared" si="0"/>
        <v>72.83</v>
      </c>
      <c r="H20" s="22">
        <f t="shared" si="1"/>
        <v>43.7</v>
      </c>
      <c r="I20" s="21" t="s">
        <v>59</v>
      </c>
      <c r="J20" s="22" t="s">
        <v>59</v>
      </c>
      <c r="K20" s="25">
        <f>H20</f>
        <v>43.7</v>
      </c>
      <c r="L20" s="26">
        <f t="shared" si="5"/>
        <v>2</v>
      </c>
      <c r="M20" s="26"/>
      <c r="N20" s="2"/>
      <c r="O20" s="2"/>
    </row>
    <row r="21" s="4" customFormat="1" ht="30" customHeight="1" spans="1:15">
      <c r="A21" s="17">
        <v>18</v>
      </c>
      <c r="B21" s="18" t="s">
        <v>60</v>
      </c>
      <c r="C21" s="19" t="s">
        <v>61</v>
      </c>
      <c r="D21" s="19" t="s">
        <v>55</v>
      </c>
      <c r="E21" s="19" t="s">
        <v>62</v>
      </c>
      <c r="F21" s="19">
        <v>216</v>
      </c>
      <c r="G21" s="21">
        <f t="shared" si="0"/>
        <v>72</v>
      </c>
      <c r="H21" s="22">
        <f t="shared" si="1"/>
        <v>43.2</v>
      </c>
      <c r="I21" s="21">
        <v>84</v>
      </c>
      <c r="J21" s="22">
        <f>ROUND(I21*0.4,2)</f>
        <v>33.6</v>
      </c>
      <c r="K21" s="25">
        <f t="shared" si="3"/>
        <v>76.8</v>
      </c>
      <c r="L21" s="26">
        <f t="shared" si="5"/>
        <v>1</v>
      </c>
      <c r="M21" s="26" t="s">
        <v>19</v>
      </c>
      <c r="N21" s="2"/>
      <c r="O21" s="2"/>
    </row>
    <row r="22" s="4" customFormat="1" ht="30" customHeight="1" spans="1:15">
      <c r="A22" s="17">
        <v>19</v>
      </c>
      <c r="B22" s="18" t="s">
        <v>63</v>
      </c>
      <c r="C22" s="19" t="s">
        <v>64</v>
      </c>
      <c r="D22" s="19" t="s">
        <v>55</v>
      </c>
      <c r="E22" s="19" t="s">
        <v>62</v>
      </c>
      <c r="F22" s="19">
        <v>208.5</v>
      </c>
      <c r="G22" s="21">
        <f t="shared" si="0"/>
        <v>69.5</v>
      </c>
      <c r="H22" s="22">
        <f t="shared" si="1"/>
        <v>41.7</v>
      </c>
      <c r="I22" s="21">
        <v>80</v>
      </c>
      <c r="J22" s="22">
        <f>ROUND(I22*0.4,2)</f>
        <v>32</v>
      </c>
      <c r="K22" s="25">
        <f t="shared" si="3"/>
        <v>73.7</v>
      </c>
      <c r="L22" s="26">
        <f t="shared" si="5"/>
        <v>2</v>
      </c>
      <c r="M22" s="26"/>
      <c r="N22" s="2"/>
      <c r="O22" s="2"/>
    </row>
    <row r="23" s="4" customFormat="1" ht="30" customHeight="1" spans="1:15">
      <c r="A23" s="17">
        <v>20</v>
      </c>
      <c r="B23" s="18" t="s">
        <v>65</v>
      </c>
      <c r="C23" s="19" t="s">
        <v>66</v>
      </c>
      <c r="D23" s="19" t="s">
        <v>55</v>
      </c>
      <c r="E23" s="19" t="s">
        <v>62</v>
      </c>
      <c r="F23" s="19">
        <v>228.5</v>
      </c>
      <c r="G23" s="21">
        <f t="shared" si="0"/>
        <v>76.17</v>
      </c>
      <c r="H23" s="22">
        <f t="shared" si="1"/>
        <v>45.7</v>
      </c>
      <c r="I23" s="21" t="s">
        <v>59</v>
      </c>
      <c r="J23" s="22" t="s">
        <v>59</v>
      </c>
      <c r="K23" s="25">
        <f>H23</f>
        <v>45.7</v>
      </c>
      <c r="L23" s="26">
        <v>3</v>
      </c>
      <c r="M23" s="26"/>
      <c r="N23" s="2"/>
      <c r="O23" s="2"/>
    </row>
    <row r="24" s="4" customFormat="1" ht="30" customHeight="1" spans="1:15">
      <c r="A24" s="17">
        <v>21</v>
      </c>
      <c r="B24" s="18" t="s">
        <v>67</v>
      </c>
      <c r="C24" s="19" t="s">
        <v>68</v>
      </c>
      <c r="D24" s="19" t="s">
        <v>55</v>
      </c>
      <c r="E24" s="19" t="s">
        <v>69</v>
      </c>
      <c r="F24" s="19">
        <v>213</v>
      </c>
      <c r="G24" s="21">
        <f t="shared" si="0"/>
        <v>71</v>
      </c>
      <c r="H24" s="22">
        <f t="shared" si="1"/>
        <v>42.6</v>
      </c>
      <c r="I24" s="21">
        <v>81.2</v>
      </c>
      <c r="J24" s="22">
        <f>ROUND(I24*0.4,2)</f>
        <v>32.48</v>
      </c>
      <c r="K24" s="25">
        <f t="shared" si="3"/>
        <v>75.08</v>
      </c>
      <c r="L24" s="26">
        <f>IF(E24=E23,L23+1,1)</f>
        <v>1</v>
      </c>
      <c r="M24" s="26" t="s">
        <v>19</v>
      </c>
      <c r="N24" s="2"/>
      <c r="O24" s="2"/>
    </row>
    <row r="25" s="4" customFormat="1" ht="30" customHeight="1" spans="1:15">
      <c r="A25" s="17">
        <v>22</v>
      </c>
      <c r="B25" s="18" t="s">
        <v>70</v>
      </c>
      <c r="C25" s="19" t="s">
        <v>71</v>
      </c>
      <c r="D25" s="19" t="s">
        <v>55</v>
      </c>
      <c r="E25" s="19" t="s">
        <v>69</v>
      </c>
      <c r="F25" s="19">
        <v>196.5</v>
      </c>
      <c r="G25" s="21">
        <f t="shared" si="0"/>
        <v>65.5</v>
      </c>
      <c r="H25" s="22">
        <f t="shared" si="1"/>
        <v>39.3</v>
      </c>
      <c r="I25" s="21">
        <v>82</v>
      </c>
      <c r="J25" s="22">
        <f>ROUND(I25*0.4,2)</f>
        <v>32.8</v>
      </c>
      <c r="K25" s="25">
        <f t="shared" si="3"/>
        <v>72.1</v>
      </c>
      <c r="L25" s="26">
        <f>IF(E25=E24,L24+1,1)</f>
        <v>2</v>
      </c>
      <c r="M25" s="26"/>
      <c r="N25" s="2"/>
      <c r="O25" s="2"/>
    </row>
    <row r="26" s="4" customFormat="1" ht="30" customHeight="1" spans="1:15">
      <c r="A26" s="17">
        <v>23</v>
      </c>
      <c r="B26" s="18" t="s">
        <v>72</v>
      </c>
      <c r="C26" s="19" t="s">
        <v>73</v>
      </c>
      <c r="D26" s="19" t="s">
        <v>55</v>
      </c>
      <c r="E26" s="19" t="s">
        <v>69</v>
      </c>
      <c r="F26" s="19">
        <v>182</v>
      </c>
      <c r="G26" s="21">
        <f t="shared" si="0"/>
        <v>60.67</v>
      </c>
      <c r="H26" s="22">
        <f t="shared" si="1"/>
        <v>36.4</v>
      </c>
      <c r="I26" s="21">
        <v>74.4</v>
      </c>
      <c r="J26" s="22">
        <f>ROUND(I26*0.4,2)</f>
        <v>29.76</v>
      </c>
      <c r="K26" s="25">
        <f t="shared" si="3"/>
        <v>66.16</v>
      </c>
      <c r="L26" s="26">
        <v>3</v>
      </c>
      <c r="M26" s="26"/>
      <c r="N26" s="2"/>
      <c r="O26" s="2"/>
    </row>
    <row r="27" s="4" customFormat="1" ht="30" customHeight="1" spans="1:15">
      <c r="A27" s="17">
        <v>24</v>
      </c>
      <c r="B27" s="18" t="s">
        <v>74</v>
      </c>
      <c r="C27" s="19" t="s">
        <v>75</v>
      </c>
      <c r="D27" s="19" t="s">
        <v>55</v>
      </c>
      <c r="E27" s="19" t="s">
        <v>76</v>
      </c>
      <c r="F27" s="19">
        <v>210.5</v>
      </c>
      <c r="G27" s="21">
        <f t="shared" si="0"/>
        <v>70.17</v>
      </c>
      <c r="H27" s="22">
        <f t="shared" si="1"/>
        <v>42.1</v>
      </c>
      <c r="I27" s="21">
        <v>82.4</v>
      </c>
      <c r="J27" s="22">
        <f>ROUND(I27*0.4,2)</f>
        <v>32.96</v>
      </c>
      <c r="K27" s="25">
        <f t="shared" si="3"/>
        <v>75.06</v>
      </c>
      <c r="L27" s="26">
        <v>1</v>
      </c>
      <c r="M27" s="26" t="s">
        <v>19</v>
      </c>
      <c r="N27" s="2"/>
      <c r="O27" s="2"/>
    </row>
    <row r="28" s="4" customFormat="1" ht="30" customHeight="1" spans="1:15">
      <c r="A28" s="17">
        <v>25</v>
      </c>
      <c r="B28" s="18" t="s">
        <v>77</v>
      </c>
      <c r="C28" s="19" t="s">
        <v>78</v>
      </c>
      <c r="D28" s="19" t="s">
        <v>55</v>
      </c>
      <c r="E28" s="19" t="s">
        <v>76</v>
      </c>
      <c r="F28" s="19">
        <v>200.5</v>
      </c>
      <c r="G28" s="21">
        <f t="shared" si="0"/>
        <v>66.83</v>
      </c>
      <c r="H28" s="22">
        <f t="shared" si="1"/>
        <v>40.1</v>
      </c>
      <c r="I28" s="21">
        <v>76.8</v>
      </c>
      <c r="J28" s="22">
        <f>ROUND(I28*0.4,2)</f>
        <v>30.72</v>
      </c>
      <c r="K28" s="25">
        <f t="shared" si="3"/>
        <v>70.82</v>
      </c>
      <c r="L28" s="26">
        <v>2</v>
      </c>
      <c r="M28" s="26"/>
      <c r="N28" s="2"/>
      <c r="O28" s="2"/>
    </row>
    <row r="29" s="4" customFormat="1" ht="30" customHeight="1" spans="1:15">
      <c r="A29" s="17">
        <v>26</v>
      </c>
      <c r="B29" s="18" t="s">
        <v>79</v>
      </c>
      <c r="C29" s="19" t="s">
        <v>80</v>
      </c>
      <c r="D29" s="19" t="s">
        <v>55</v>
      </c>
      <c r="E29" s="19" t="s">
        <v>76</v>
      </c>
      <c r="F29" s="19">
        <v>197.5</v>
      </c>
      <c r="G29" s="21">
        <f t="shared" si="0"/>
        <v>65.83</v>
      </c>
      <c r="H29" s="22">
        <f t="shared" si="1"/>
        <v>39.5</v>
      </c>
      <c r="I29" s="21" t="s">
        <v>59</v>
      </c>
      <c r="J29" s="22" t="s">
        <v>59</v>
      </c>
      <c r="K29" s="25">
        <f>H29</f>
        <v>39.5</v>
      </c>
      <c r="L29" s="26">
        <v>3</v>
      </c>
      <c r="M29" s="26"/>
      <c r="N29" s="2"/>
      <c r="O29" s="2"/>
    </row>
    <row r="30" s="4" customFormat="1" ht="30" customHeight="1" spans="1:15">
      <c r="A30" s="17">
        <v>27</v>
      </c>
      <c r="B30" s="18" t="s">
        <v>81</v>
      </c>
      <c r="C30" s="19" t="s">
        <v>82</v>
      </c>
      <c r="D30" s="19" t="s">
        <v>83</v>
      </c>
      <c r="E30" s="19" t="s">
        <v>84</v>
      </c>
      <c r="F30" s="19">
        <v>216</v>
      </c>
      <c r="G30" s="21">
        <f t="shared" si="0"/>
        <v>72</v>
      </c>
      <c r="H30" s="22">
        <f t="shared" si="1"/>
        <v>43.2</v>
      </c>
      <c r="I30" s="21">
        <v>81</v>
      </c>
      <c r="J30" s="22">
        <f>ROUND(I30*0.4,2)</f>
        <v>32.4</v>
      </c>
      <c r="K30" s="25">
        <f>H30+J30</f>
        <v>75.6</v>
      </c>
      <c r="L30" s="26">
        <f>IF(E30=E34,L35+1,1)</f>
        <v>1</v>
      </c>
      <c r="M30" s="26" t="s">
        <v>19</v>
      </c>
      <c r="N30" s="2"/>
      <c r="O30" s="2"/>
    </row>
    <row r="31" s="4" customFormat="1" ht="30" customHeight="1" spans="1:15">
      <c r="A31" s="17">
        <v>28</v>
      </c>
      <c r="B31" s="18" t="s">
        <v>85</v>
      </c>
      <c r="C31" s="19" t="s">
        <v>86</v>
      </c>
      <c r="D31" s="19" t="s">
        <v>83</v>
      </c>
      <c r="E31" s="19" t="s">
        <v>84</v>
      </c>
      <c r="F31" s="19">
        <v>202</v>
      </c>
      <c r="G31" s="21">
        <f t="shared" si="0"/>
        <v>67.33</v>
      </c>
      <c r="H31" s="22">
        <f t="shared" si="1"/>
        <v>40.4</v>
      </c>
      <c r="I31" s="21">
        <v>75.6</v>
      </c>
      <c r="J31" s="22">
        <f>ROUND(I31*0.4,2)</f>
        <v>30.24</v>
      </c>
      <c r="K31" s="25">
        <f>H31+J31</f>
        <v>70.64</v>
      </c>
      <c r="L31" s="26">
        <f>IF(E31=E30,L30+1,1)</f>
        <v>2</v>
      </c>
      <c r="M31" s="26"/>
      <c r="N31" s="2"/>
      <c r="O31" s="2"/>
    </row>
    <row r="32" s="4" customFormat="1" ht="30" customHeight="1" spans="1:15">
      <c r="A32" s="17">
        <v>29</v>
      </c>
      <c r="B32" s="18" t="s">
        <v>87</v>
      </c>
      <c r="C32" s="19" t="s">
        <v>88</v>
      </c>
      <c r="D32" s="19" t="s">
        <v>83</v>
      </c>
      <c r="E32" s="19" t="s">
        <v>84</v>
      </c>
      <c r="F32" s="19">
        <v>194</v>
      </c>
      <c r="G32" s="21">
        <f t="shared" si="0"/>
        <v>64.67</v>
      </c>
      <c r="H32" s="22">
        <f t="shared" si="1"/>
        <v>38.8</v>
      </c>
      <c r="I32" s="21">
        <v>69.2</v>
      </c>
      <c r="J32" s="22">
        <f>ROUND(I32*0.4,2)</f>
        <v>27.68</v>
      </c>
      <c r="K32" s="25">
        <f>H32+J32</f>
        <v>66.48</v>
      </c>
      <c r="L32" s="26">
        <f>IF(E32=E31,L31+1,1)</f>
        <v>3</v>
      </c>
      <c r="M32" s="26"/>
      <c r="N32" s="2"/>
      <c r="O32" s="2"/>
    </row>
    <row r="33" s="4" customFormat="1" ht="30" customHeight="1" spans="1:15">
      <c r="A33" s="17">
        <v>30</v>
      </c>
      <c r="B33" s="18" t="s">
        <v>89</v>
      </c>
      <c r="C33" s="31" t="s">
        <v>90</v>
      </c>
      <c r="D33" s="19" t="s">
        <v>91</v>
      </c>
      <c r="E33" s="19">
        <v>20112120501</v>
      </c>
      <c r="F33" s="19">
        <v>214</v>
      </c>
      <c r="G33" s="21">
        <f t="shared" si="0"/>
        <v>71.33</v>
      </c>
      <c r="H33" s="22">
        <f t="shared" si="1"/>
        <v>42.8</v>
      </c>
      <c r="I33" s="21">
        <v>81</v>
      </c>
      <c r="J33" s="22">
        <f>ROUND(I33*0.4,2)</f>
        <v>32.4</v>
      </c>
      <c r="K33" s="25">
        <f>H33+J33</f>
        <v>75.2</v>
      </c>
      <c r="L33" s="26">
        <v>1</v>
      </c>
      <c r="M33" s="26" t="s">
        <v>19</v>
      </c>
      <c r="N33" s="2"/>
      <c r="O33" s="2"/>
    </row>
    <row r="34" s="4" customFormat="1" ht="30" customHeight="1" spans="1:15">
      <c r="A34" s="17">
        <v>31</v>
      </c>
      <c r="B34" s="18" t="s">
        <v>92</v>
      </c>
      <c r="C34" s="31" t="s">
        <v>93</v>
      </c>
      <c r="D34" s="19" t="s">
        <v>91</v>
      </c>
      <c r="E34" s="19">
        <v>20112120501</v>
      </c>
      <c r="F34" s="19">
        <v>182</v>
      </c>
      <c r="G34" s="21">
        <f t="shared" si="0"/>
        <v>60.67</v>
      </c>
      <c r="H34" s="22">
        <f t="shared" si="1"/>
        <v>36.4</v>
      </c>
      <c r="I34" s="21">
        <v>77.8</v>
      </c>
      <c r="J34" s="22">
        <f>ROUND(I34*0.4,2)</f>
        <v>31.12</v>
      </c>
      <c r="K34" s="25">
        <f>H34+J34</f>
        <v>67.52</v>
      </c>
      <c r="L34" s="26">
        <f>IF(E35=E33,L33+1,1)</f>
        <v>2</v>
      </c>
      <c r="M34" s="28"/>
      <c r="N34" s="2"/>
      <c r="O34" s="2"/>
    </row>
    <row r="35" s="4" customFormat="1" ht="30" customHeight="1" spans="1:15">
      <c r="A35" s="17">
        <v>32</v>
      </c>
      <c r="B35" s="18" t="s">
        <v>94</v>
      </c>
      <c r="C35" s="31" t="s">
        <v>95</v>
      </c>
      <c r="D35" s="19" t="s">
        <v>91</v>
      </c>
      <c r="E35" s="19">
        <v>20112120501</v>
      </c>
      <c r="F35" s="19">
        <v>191</v>
      </c>
      <c r="G35" s="21">
        <f t="shared" si="0"/>
        <v>63.67</v>
      </c>
      <c r="H35" s="22">
        <f t="shared" si="1"/>
        <v>38.2</v>
      </c>
      <c r="I35" s="21" t="s">
        <v>59</v>
      </c>
      <c r="J35" s="22" t="s">
        <v>59</v>
      </c>
      <c r="K35" s="25">
        <f>H35</f>
        <v>38.2</v>
      </c>
      <c r="L35" s="26">
        <v>3</v>
      </c>
      <c r="M35" s="26"/>
      <c r="N35" s="2"/>
      <c r="O35" s="2"/>
    </row>
    <row r="36" s="4" customFormat="1" ht="30" customHeight="1" spans="1:15">
      <c r="A36" s="17">
        <v>33</v>
      </c>
      <c r="B36" s="18" t="s">
        <v>96</v>
      </c>
      <c r="C36" s="19" t="s">
        <v>97</v>
      </c>
      <c r="D36" s="19" t="s">
        <v>98</v>
      </c>
      <c r="E36" s="19" t="s">
        <v>99</v>
      </c>
      <c r="F36" s="19">
        <v>198.5</v>
      </c>
      <c r="G36" s="21">
        <f t="shared" si="0"/>
        <v>66.17</v>
      </c>
      <c r="H36" s="22">
        <f t="shared" si="1"/>
        <v>39.7</v>
      </c>
      <c r="I36" s="21">
        <v>77.4</v>
      </c>
      <c r="J36" s="22">
        <f t="shared" ref="J36:J50" si="6">ROUND(I36*0.4,2)</f>
        <v>30.96</v>
      </c>
      <c r="K36" s="25">
        <f t="shared" ref="K36:K50" si="7">H36+J36</f>
        <v>70.66</v>
      </c>
      <c r="L36" s="26">
        <v>1</v>
      </c>
      <c r="M36" s="26" t="s">
        <v>19</v>
      </c>
      <c r="N36" s="2"/>
      <c r="O36" s="2"/>
    </row>
    <row r="37" s="4" customFormat="1" ht="30" customHeight="1" spans="1:15">
      <c r="A37" s="17">
        <v>34</v>
      </c>
      <c r="B37" s="18" t="s">
        <v>100</v>
      </c>
      <c r="C37" s="19" t="s">
        <v>101</v>
      </c>
      <c r="D37" s="19" t="s">
        <v>98</v>
      </c>
      <c r="E37" s="19" t="s">
        <v>99</v>
      </c>
      <c r="F37" s="19">
        <v>202.5</v>
      </c>
      <c r="G37" s="21">
        <f t="shared" si="0"/>
        <v>67.5</v>
      </c>
      <c r="H37" s="22">
        <f t="shared" si="1"/>
        <v>40.5</v>
      </c>
      <c r="I37" s="21">
        <v>73.8</v>
      </c>
      <c r="J37" s="22">
        <f t="shared" si="6"/>
        <v>29.52</v>
      </c>
      <c r="K37" s="25">
        <f t="shared" si="7"/>
        <v>70.02</v>
      </c>
      <c r="L37" s="26">
        <v>2</v>
      </c>
      <c r="M37" s="28"/>
      <c r="N37" s="2"/>
      <c r="O37" s="2"/>
    </row>
    <row r="38" s="4" customFormat="1" ht="30" customHeight="1" spans="1:15">
      <c r="A38" s="17">
        <v>35</v>
      </c>
      <c r="B38" s="18" t="s">
        <v>102</v>
      </c>
      <c r="C38" s="19" t="s">
        <v>103</v>
      </c>
      <c r="D38" s="19" t="s">
        <v>98</v>
      </c>
      <c r="E38" s="19" t="s">
        <v>99</v>
      </c>
      <c r="F38" s="19">
        <v>196</v>
      </c>
      <c r="G38" s="21">
        <f t="shared" si="0"/>
        <v>65.33</v>
      </c>
      <c r="H38" s="22">
        <f t="shared" si="1"/>
        <v>39.2</v>
      </c>
      <c r="I38" s="21">
        <v>76.8</v>
      </c>
      <c r="J38" s="22">
        <f t="shared" si="6"/>
        <v>30.72</v>
      </c>
      <c r="K38" s="25">
        <f t="shared" si="7"/>
        <v>69.92</v>
      </c>
      <c r="L38" s="26">
        <v>3</v>
      </c>
      <c r="M38" s="28"/>
      <c r="N38" s="2"/>
      <c r="O38" s="2"/>
    </row>
    <row r="39" s="4" customFormat="1" ht="30" customHeight="1" spans="1:15">
      <c r="A39" s="17">
        <v>36</v>
      </c>
      <c r="B39" s="18" t="s">
        <v>104</v>
      </c>
      <c r="C39" s="19" t="s">
        <v>105</v>
      </c>
      <c r="D39" s="19" t="s">
        <v>98</v>
      </c>
      <c r="E39" s="19" t="s">
        <v>106</v>
      </c>
      <c r="F39" s="19">
        <v>191.5</v>
      </c>
      <c r="G39" s="21">
        <f t="shared" si="0"/>
        <v>63.83</v>
      </c>
      <c r="H39" s="22">
        <f t="shared" si="1"/>
        <v>38.3</v>
      </c>
      <c r="I39" s="21">
        <v>80.4</v>
      </c>
      <c r="J39" s="22">
        <f t="shared" si="6"/>
        <v>32.16</v>
      </c>
      <c r="K39" s="25">
        <f t="shared" si="7"/>
        <v>70.46</v>
      </c>
      <c r="L39" s="26">
        <v>1</v>
      </c>
      <c r="M39" s="26" t="s">
        <v>19</v>
      </c>
      <c r="N39" s="2"/>
      <c r="O39" s="2"/>
    </row>
    <row r="40" s="4" customFormat="1" ht="30" customHeight="1" spans="1:15">
      <c r="A40" s="17">
        <v>37</v>
      </c>
      <c r="B40" s="18" t="s">
        <v>107</v>
      </c>
      <c r="C40" s="19" t="s">
        <v>108</v>
      </c>
      <c r="D40" s="19" t="s">
        <v>98</v>
      </c>
      <c r="E40" s="19" t="s">
        <v>106</v>
      </c>
      <c r="F40" s="19">
        <v>192.5</v>
      </c>
      <c r="G40" s="21">
        <f t="shared" si="0"/>
        <v>64.17</v>
      </c>
      <c r="H40" s="22">
        <f t="shared" si="1"/>
        <v>38.5</v>
      </c>
      <c r="I40" s="21">
        <v>77.4</v>
      </c>
      <c r="J40" s="22">
        <f t="shared" si="6"/>
        <v>30.96</v>
      </c>
      <c r="K40" s="25">
        <f t="shared" si="7"/>
        <v>69.46</v>
      </c>
      <c r="L40" s="26">
        <v>2</v>
      </c>
      <c r="M40" s="26"/>
      <c r="N40" s="2"/>
      <c r="O40" s="2"/>
    </row>
    <row r="41" s="4" customFormat="1" ht="30" customHeight="1" spans="1:15">
      <c r="A41" s="17">
        <v>38</v>
      </c>
      <c r="B41" s="18" t="s">
        <v>109</v>
      </c>
      <c r="C41" s="19" t="s">
        <v>110</v>
      </c>
      <c r="D41" s="19" t="s">
        <v>98</v>
      </c>
      <c r="E41" s="19" t="s">
        <v>106</v>
      </c>
      <c r="F41" s="19">
        <v>190</v>
      </c>
      <c r="G41" s="21">
        <f t="shared" si="0"/>
        <v>63.33</v>
      </c>
      <c r="H41" s="22">
        <f t="shared" si="1"/>
        <v>38</v>
      </c>
      <c r="I41" s="21">
        <v>78.6</v>
      </c>
      <c r="J41" s="22">
        <f t="shared" si="6"/>
        <v>31.44</v>
      </c>
      <c r="K41" s="25">
        <f t="shared" si="7"/>
        <v>69.44</v>
      </c>
      <c r="L41" s="26">
        <v>3</v>
      </c>
      <c r="M41" s="28"/>
      <c r="N41" s="2"/>
      <c r="O41" s="2"/>
    </row>
    <row r="42" s="4" customFormat="1" ht="30" customHeight="1" spans="1:15">
      <c r="A42" s="17">
        <v>39</v>
      </c>
      <c r="B42" s="18" t="s">
        <v>111</v>
      </c>
      <c r="C42" s="19" t="s">
        <v>112</v>
      </c>
      <c r="D42" s="19" t="s">
        <v>113</v>
      </c>
      <c r="E42" s="19" t="s">
        <v>114</v>
      </c>
      <c r="F42" s="19">
        <v>203.5</v>
      </c>
      <c r="G42" s="21">
        <f t="shared" si="0"/>
        <v>67.83</v>
      </c>
      <c r="H42" s="22">
        <f t="shared" si="1"/>
        <v>40.7</v>
      </c>
      <c r="I42" s="21">
        <v>82</v>
      </c>
      <c r="J42" s="22">
        <f t="shared" si="6"/>
        <v>32.8</v>
      </c>
      <c r="K42" s="25">
        <f t="shared" si="7"/>
        <v>73.5</v>
      </c>
      <c r="L42" s="26">
        <f>IF(E42=E41,#REF!+1,1)</f>
        <v>1</v>
      </c>
      <c r="M42" s="26" t="s">
        <v>19</v>
      </c>
      <c r="N42" s="2"/>
      <c r="O42" s="2"/>
    </row>
    <row r="43" s="4" customFormat="1" ht="30" customHeight="1" spans="1:15">
      <c r="A43" s="17">
        <v>40</v>
      </c>
      <c r="B43" s="18" t="s">
        <v>115</v>
      </c>
      <c r="C43" s="19" t="s">
        <v>116</v>
      </c>
      <c r="D43" s="19" t="s">
        <v>113</v>
      </c>
      <c r="E43" s="19" t="s">
        <v>114</v>
      </c>
      <c r="F43" s="19">
        <v>199.5</v>
      </c>
      <c r="G43" s="21">
        <f t="shared" si="0"/>
        <v>66.5</v>
      </c>
      <c r="H43" s="22">
        <f t="shared" si="1"/>
        <v>39.9</v>
      </c>
      <c r="I43" s="21">
        <v>77.2</v>
      </c>
      <c r="J43" s="22">
        <f t="shared" si="6"/>
        <v>30.88</v>
      </c>
      <c r="K43" s="25">
        <f t="shared" si="7"/>
        <v>70.78</v>
      </c>
      <c r="L43" s="26">
        <f>IF(E43=E42,L42+1,1)</f>
        <v>2</v>
      </c>
      <c r="M43" s="26"/>
      <c r="N43" s="2"/>
      <c r="O43" s="2"/>
    </row>
    <row r="44" s="4" customFormat="1" ht="30" customHeight="1" spans="1:15">
      <c r="A44" s="17">
        <v>41</v>
      </c>
      <c r="B44" s="18" t="s">
        <v>117</v>
      </c>
      <c r="C44" s="19" t="s">
        <v>118</v>
      </c>
      <c r="D44" s="19" t="s">
        <v>113</v>
      </c>
      <c r="E44" s="19" t="s">
        <v>114</v>
      </c>
      <c r="F44" s="19">
        <v>195.5</v>
      </c>
      <c r="G44" s="21">
        <f t="shared" si="0"/>
        <v>65.17</v>
      </c>
      <c r="H44" s="22">
        <f t="shared" si="1"/>
        <v>39.1</v>
      </c>
      <c r="I44" s="21">
        <v>76.6</v>
      </c>
      <c r="J44" s="22">
        <f t="shared" si="6"/>
        <v>30.64</v>
      </c>
      <c r="K44" s="25">
        <f t="shared" si="7"/>
        <v>69.74</v>
      </c>
      <c r="L44" s="26">
        <f>IF(E44=E43,L43+1,1)</f>
        <v>3</v>
      </c>
      <c r="M44" s="26"/>
      <c r="N44" s="2"/>
      <c r="O44" s="2"/>
    </row>
    <row r="45" s="4" customFormat="1" ht="30" customHeight="1" spans="1:15">
      <c r="A45" s="17">
        <v>42</v>
      </c>
      <c r="B45" s="18" t="s">
        <v>119</v>
      </c>
      <c r="C45" s="19" t="s">
        <v>120</v>
      </c>
      <c r="D45" s="19" t="s">
        <v>121</v>
      </c>
      <c r="E45" s="19" t="s">
        <v>122</v>
      </c>
      <c r="F45" s="19">
        <v>214.5</v>
      </c>
      <c r="G45" s="21">
        <f t="shared" si="0"/>
        <v>71.5</v>
      </c>
      <c r="H45" s="22">
        <f t="shared" si="1"/>
        <v>42.9</v>
      </c>
      <c r="I45" s="21">
        <v>77.8</v>
      </c>
      <c r="J45" s="22">
        <f t="shared" si="6"/>
        <v>31.12</v>
      </c>
      <c r="K45" s="25">
        <f t="shared" si="7"/>
        <v>74.02</v>
      </c>
      <c r="L45" s="26">
        <f>IF(E45=E44,L44+1,1)</f>
        <v>1</v>
      </c>
      <c r="M45" s="26" t="s">
        <v>19</v>
      </c>
      <c r="N45" s="2"/>
      <c r="O45" s="2"/>
    </row>
    <row r="46" s="4" customFormat="1" ht="30" customHeight="1" spans="1:15">
      <c r="A46" s="17">
        <v>43</v>
      </c>
      <c r="B46" s="18" t="s">
        <v>123</v>
      </c>
      <c r="C46" s="19" t="s">
        <v>124</v>
      </c>
      <c r="D46" s="19" t="s">
        <v>121</v>
      </c>
      <c r="E46" s="19" t="s">
        <v>122</v>
      </c>
      <c r="F46" s="19">
        <v>211.5</v>
      </c>
      <c r="G46" s="21">
        <f t="shared" si="0"/>
        <v>70.5</v>
      </c>
      <c r="H46" s="22">
        <f t="shared" si="1"/>
        <v>42.3</v>
      </c>
      <c r="I46" s="21">
        <v>75.2</v>
      </c>
      <c r="J46" s="22">
        <f t="shared" si="6"/>
        <v>30.08</v>
      </c>
      <c r="K46" s="25">
        <f t="shared" si="7"/>
        <v>72.38</v>
      </c>
      <c r="L46" s="26">
        <f>IF(E46=E45,L45+1,1)</f>
        <v>2</v>
      </c>
      <c r="M46" s="26"/>
      <c r="N46" s="2"/>
      <c r="O46" s="2"/>
    </row>
    <row r="47" s="4" customFormat="1" ht="30" customHeight="1" spans="1:15">
      <c r="A47" s="17">
        <v>44</v>
      </c>
      <c r="B47" s="18" t="s">
        <v>125</v>
      </c>
      <c r="C47" s="19" t="s">
        <v>126</v>
      </c>
      <c r="D47" s="19" t="s">
        <v>121</v>
      </c>
      <c r="E47" s="19" t="s">
        <v>122</v>
      </c>
      <c r="F47" s="19">
        <v>202.5</v>
      </c>
      <c r="G47" s="21">
        <f t="shared" si="0"/>
        <v>67.5</v>
      </c>
      <c r="H47" s="22">
        <f t="shared" si="1"/>
        <v>40.5</v>
      </c>
      <c r="I47" s="21">
        <v>75.6</v>
      </c>
      <c r="J47" s="22">
        <f t="shared" si="6"/>
        <v>30.24</v>
      </c>
      <c r="K47" s="25">
        <f t="shared" si="7"/>
        <v>70.74</v>
      </c>
      <c r="L47" s="26">
        <f>IF(E47=E46,L46+1,1)</f>
        <v>3</v>
      </c>
      <c r="M47" s="28"/>
      <c r="N47" s="2"/>
      <c r="O47" s="2"/>
    </row>
    <row r="48" s="4" customFormat="1" ht="30" customHeight="1" spans="1:15">
      <c r="A48" s="17">
        <v>45</v>
      </c>
      <c r="B48" s="18" t="s">
        <v>127</v>
      </c>
      <c r="C48" s="19" t="s">
        <v>128</v>
      </c>
      <c r="D48" s="19" t="s">
        <v>129</v>
      </c>
      <c r="E48" s="19" t="s">
        <v>130</v>
      </c>
      <c r="F48" s="19">
        <v>206</v>
      </c>
      <c r="G48" s="21">
        <f t="shared" si="0"/>
        <v>68.67</v>
      </c>
      <c r="H48" s="22">
        <f t="shared" si="1"/>
        <v>41.2</v>
      </c>
      <c r="I48" s="21">
        <v>78</v>
      </c>
      <c r="J48" s="22">
        <f t="shared" si="6"/>
        <v>31.2</v>
      </c>
      <c r="K48" s="25">
        <f t="shared" si="7"/>
        <v>72.4</v>
      </c>
      <c r="L48" s="29">
        <v>1</v>
      </c>
      <c r="M48" s="26" t="s">
        <v>19</v>
      </c>
      <c r="N48" s="2"/>
      <c r="O48" s="2"/>
    </row>
    <row r="49" s="3" customFormat="1" ht="30" customHeight="1" spans="1:15">
      <c r="A49" s="17">
        <v>46</v>
      </c>
      <c r="B49" s="18" t="s">
        <v>131</v>
      </c>
      <c r="C49" s="19" t="s">
        <v>132</v>
      </c>
      <c r="D49" s="19" t="s">
        <v>129</v>
      </c>
      <c r="E49" s="19" t="s">
        <v>130</v>
      </c>
      <c r="F49" s="19">
        <v>203.5</v>
      </c>
      <c r="G49" s="21">
        <f t="shared" si="0"/>
        <v>67.83</v>
      </c>
      <c r="H49" s="22">
        <f t="shared" si="1"/>
        <v>40.7</v>
      </c>
      <c r="I49" s="21">
        <v>72.4</v>
      </c>
      <c r="J49" s="22">
        <f t="shared" si="6"/>
        <v>28.96</v>
      </c>
      <c r="K49" s="25">
        <f t="shared" si="7"/>
        <v>69.66</v>
      </c>
      <c r="L49" s="30">
        <v>2</v>
      </c>
      <c r="M49" s="26"/>
      <c r="N49" s="2"/>
      <c r="O49" s="2"/>
    </row>
    <row r="50" s="3" customFormat="1" ht="30" customHeight="1" spans="1:15">
      <c r="A50" s="17">
        <v>47</v>
      </c>
      <c r="B50" s="18" t="s">
        <v>133</v>
      </c>
      <c r="C50" s="19" t="s">
        <v>134</v>
      </c>
      <c r="D50" s="19" t="s">
        <v>129</v>
      </c>
      <c r="E50" s="19" t="s">
        <v>130</v>
      </c>
      <c r="F50" s="19">
        <v>198.5</v>
      </c>
      <c r="G50" s="21">
        <f t="shared" si="0"/>
        <v>66.17</v>
      </c>
      <c r="H50" s="22">
        <f t="shared" si="1"/>
        <v>39.7</v>
      </c>
      <c r="I50" s="21">
        <v>72.2</v>
      </c>
      <c r="J50" s="22">
        <f t="shared" si="6"/>
        <v>28.88</v>
      </c>
      <c r="K50" s="25">
        <f t="shared" si="7"/>
        <v>68.58</v>
      </c>
      <c r="L50" s="30">
        <v>3</v>
      </c>
      <c r="M50" s="27"/>
      <c r="N50" s="2"/>
      <c r="O50" s="2"/>
    </row>
  </sheetData>
  <autoFilter xmlns:etc="http://www.wps.cn/officeDocument/2017/etCustomData" ref="A3:O50" etc:filterBottomFollowUsedRange="0">
    <extLst/>
  </autoFilter>
  <sortState ref="A4:M49">
    <sortCondition ref="E4:E49"/>
    <sortCondition ref="K4:K49" descending="1"/>
  </sortState>
  <mergeCells count="1">
    <mergeCell ref="A2:M2"/>
  </mergeCells>
  <pageMargins left="0.751388888888889" right="0.751388888888889" top="0.786805555555556" bottom="0.786805555555556" header="0.5" footer="0.5"/>
  <pageSetup paperSize="9" scale="8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吴采燕</cp:lastModifiedBy>
  <dcterms:created xsi:type="dcterms:W3CDTF">2020-12-24T11:18:00Z</dcterms:created>
  <dcterms:modified xsi:type="dcterms:W3CDTF">2025-05-28T07:52:54Z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74C581599B5B4B9D9829AEBB3C99F939_13</vt:lpwstr>
  </property>
  <property fmtid="{D5CDD505-2E9C-101B-9397-08002B2CF9AE}" pid="4" name="KSOReadingLayout">
    <vt:bool>true</vt:bool>
  </property>
</Properties>
</file>