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727" lockStructure="1"/>
  <bookViews>
    <workbookView windowWidth="28800" windowHeight="12375"/>
  </bookViews>
  <sheets>
    <sheet name="Sheet1" sheetId="1" r:id="rId1"/>
    <sheet name="Sheet2" sheetId="2" r:id="rId2"/>
    <sheet name="Sheet3" sheetId="3" r:id="rId3"/>
  </sheets>
  <definedNames>
    <definedName name="_xlnm._FilterDatabase" localSheetId="0" hidden="1">Sheet1!$A$2:$N$2</definedName>
    <definedName name="_xlnm.Print_Titles" localSheetId="0">Sheet1!$1:$2</definedName>
  </definedNames>
  <calcPr calcId="144525"/>
</workbook>
</file>

<file path=xl/sharedStrings.xml><?xml version="1.0" encoding="utf-8"?>
<sst xmlns="http://schemas.openxmlformats.org/spreadsheetml/2006/main" count="114" uniqueCount="29">
  <si>
    <t>纳雍县2023年第二批县直部门公开考调工作人员资格复审合格进入面试人员名单</t>
  </si>
  <si>
    <t>岗位代码</t>
  </si>
  <si>
    <t>岗位名称</t>
  </si>
  <si>
    <t>招聘单位</t>
  </si>
  <si>
    <t>姓名</t>
  </si>
  <si>
    <t>性别</t>
  </si>
  <si>
    <t>笔试准考证号</t>
  </si>
  <si>
    <t>考场号</t>
  </si>
  <si>
    <t>座位号</t>
  </si>
  <si>
    <t>笔试成绩</t>
  </si>
  <si>
    <t>笔试成绩岗位内排名</t>
  </si>
  <si>
    <t>是否进入资格复审</t>
  </si>
  <si>
    <t>资格复审结果</t>
  </si>
  <si>
    <t>是否进入面试</t>
  </si>
  <si>
    <t>备注</t>
  </si>
  <si>
    <t>纳雍县自然资源勘测规划站</t>
  </si>
  <si>
    <t>纳雍县自然资源局</t>
  </si>
  <si>
    <t>是</t>
  </si>
  <si>
    <t>合格</t>
  </si>
  <si>
    <t>纳雍县珙桐街道国土资源所</t>
  </si>
  <si>
    <t>纳雍县利园街道国土资源所</t>
  </si>
  <si>
    <t>纳雍县宣慰街道国土资源所</t>
  </si>
  <si>
    <t>放弃</t>
  </si>
  <si>
    <t>纳雍县大坪箐湿地公园服务中心</t>
  </si>
  <si>
    <t>纳雍县林业局</t>
  </si>
  <si>
    <t>递补</t>
  </si>
  <si>
    <t>纳雍县天然林保护站</t>
  </si>
  <si>
    <t>纳雍县农村饮水安全服务中心</t>
  </si>
  <si>
    <t>纳雍县水务局</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</si>
</sst>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1">
    <font>
      <sz val="11"/>
      <color theme="1"/>
      <name val="宋体"/>
      <charset val="134"/>
      <scheme val="minor"/>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workbookViewId="0">
      <selection activeCell="Q8" sqref="Q8"/>
    </sheetView>
  </sheetViews>
  <sheetFormatPr defaultColWidth="9" defaultRowHeight="13.5"/>
  <cols>
    <col min="1" max="1" width="5.625" style="1" customWidth="1"/>
    <col min="2" max="2" width="30.4166666666667" style="1" customWidth="1"/>
    <col min="3" max="3" width="17.375" style="1" customWidth="1"/>
    <col min="4" max="4" width="7.375" style="1" customWidth="1"/>
    <col min="5" max="5" width="5.25" style="1" customWidth="1"/>
    <col min="6" max="6" width="11.125" style="1" customWidth="1"/>
    <col min="7" max="7" width="4.875" style="1" customWidth="1"/>
    <col min="8" max="8" width="5" style="1" customWidth="1"/>
    <col min="9" max="9" width="7" style="1" customWidth="1"/>
    <col min="10" max="10" width="7.41666666666667" style="1" customWidth="1"/>
    <col min="11" max="13" width="7.75" style="1" customWidth="1"/>
    <col min="14" max="14" width="7.875" style="1" customWidth="1"/>
    <col min="15" max="16384" width="9" style="1"/>
  </cols>
  <sheetData>
    <row r="1" ht="38" customHeight="1" spans="1:14">
      <c r="A1" s="2" t="s">
        <v>0</v>
      </c>
      <c r="B1" s="2"/>
      <c r="C1" s="2"/>
      <c r="D1" s="2"/>
      <c r="E1" s="2"/>
      <c r="F1" s="2"/>
      <c r="G1" s="2"/>
      <c r="H1" s="2"/>
      <c r="I1" s="2"/>
      <c r="J1" s="2"/>
      <c r="K1" s="2"/>
      <c r="L1" s="2"/>
      <c r="M1" s="2"/>
      <c r="N1" s="2"/>
    </row>
    <row r="2" ht="46" customHeight="1" spans="1:14">
      <c r="A2" s="3" t="s">
        <v>1</v>
      </c>
      <c r="B2" s="3" t="s">
        <v>2</v>
      </c>
      <c r="C2" s="3" t="s">
        <v>3</v>
      </c>
      <c r="D2" s="3" t="s">
        <v>4</v>
      </c>
      <c r="E2" s="3" t="s">
        <v>5</v>
      </c>
      <c r="F2" s="3" t="s">
        <v>6</v>
      </c>
      <c r="G2" s="3" t="s">
        <v>7</v>
      </c>
      <c r="H2" s="3" t="s">
        <v>8</v>
      </c>
      <c r="I2" s="4" t="s">
        <v>9</v>
      </c>
      <c r="J2" s="3" t="s">
        <v>10</v>
      </c>
      <c r="K2" s="3" t="s">
        <v>11</v>
      </c>
      <c r="L2" s="3" t="s">
        <v>12</v>
      </c>
      <c r="M2" s="3" t="s">
        <v>13</v>
      </c>
      <c r="N2" s="3" t="s">
        <v>14</v>
      </c>
    </row>
    <row r="3" ht="26" customHeight="1" spans="1:14">
      <c r="A3" s="3" t="str">
        <f>"01"</f>
        <v>01</v>
      </c>
      <c r="B3" s="3" t="s">
        <v>15</v>
      </c>
      <c r="C3" s="3" t="s">
        <v>16</v>
      </c>
      <c r="D3" s="3" t="str">
        <f>"汪鸿"</f>
        <v>汪鸿</v>
      </c>
      <c r="E3" s="3" t="str">
        <f t="shared" ref="E3:E8" si="0">"男"</f>
        <v>男</v>
      </c>
      <c r="F3" s="3" t="str">
        <f>"202320219"</f>
        <v>202320219</v>
      </c>
      <c r="G3" s="3" t="str">
        <f>"02"</f>
        <v>02</v>
      </c>
      <c r="H3" s="3" t="str">
        <f>"19"</f>
        <v>19</v>
      </c>
      <c r="I3" s="4">
        <v>70.19</v>
      </c>
      <c r="J3" s="3">
        <v>1</v>
      </c>
      <c r="K3" s="3" t="s">
        <v>17</v>
      </c>
      <c r="L3" s="3" t="s">
        <v>18</v>
      </c>
      <c r="M3" s="3" t="s">
        <v>17</v>
      </c>
      <c r="N3" s="3"/>
    </row>
    <row r="4" ht="26" customHeight="1" spans="1:14">
      <c r="A4" s="3" t="str">
        <f>"01"</f>
        <v>01</v>
      </c>
      <c r="B4" s="3" t="s">
        <v>15</v>
      </c>
      <c r="C4" s="3" t="s">
        <v>16</v>
      </c>
      <c r="D4" s="3" t="str">
        <f>"周钦臣"</f>
        <v>周钦臣</v>
      </c>
      <c r="E4" s="3" t="str">
        <f t="shared" si="0"/>
        <v>男</v>
      </c>
      <c r="F4" s="3" t="str">
        <f>"202320217"</f>
        <v>202320217</v>
      </c>
      <c r="G4" s="3" t="str">
        <f>"02"</f>
        <v>02</v>
      </c>
      <c r="H4" s="3" t="str">
        <f>"17"</f>
        <v>17</v>
      </c>
      <c r="I4" s="4">
        <v>68.97</v>
      </c>
      <c r="J4" s="3">
        <v>2</v>
      </c>
      <c r="K4" s="3" t="s">
        <v>17</v>
      </c>
      <c r="L4" s="3" t="s">
        <v>18</v>
      </c>
      <c r="M4" s="3" t="s">
        <v>17</v>
      </c>
      <c r="N4" s="3"/>
    </row>
    <row r="5" ht="26" customHeight="1" spans="1:14">
      <c r="A5" s="3" t="str">
        <f>"01"</f>
        <v>01</v>
      </c>
      <c r="B5" s="3" t="s">
        <v>15</v>
      </c>
      <c r="C5" s="3" t="s">
        <v>16</v>
      </c>
      <c r="D5" s="3" t="str">
        <f>"王正权"</f>
        <v>王正权</v>
      </c>
      <c r="E5" s="3" t="str">
        <f t="shared" si="0"/>
        <v>男</v>
      </c>
      <c r="F5" s="3" t="str">
        <f>"202320202"</f>
        <v>202320202</v>
      </c>
      <c r="G5" s="3" t="str">
        <f>"02"</f>
        <v>02</v>
      </c>
      <c r="H5" s="3" t="str">
        <f>"02"</f>
        <v>02</v>
      </c>
      <c r="I5" s="4">
        <v>68.93</v>
      </c>
      <c r="J5" s="3">
        <v>3</v>
      </c>
      <c r="K5" s="3" t="s">
        <v>17</v>
      </c>
      <c r="L5" s="3" t="s">
        <v>18</v>
      </c>
      <c r="M5" s="3" t="s">
        <v>17</v>
      </c>
      <c r="N5" s="3"/>
    </row>
    <row r="6" ht="26" customHeight="1" spans="1:14">
      <c r="A6" s="3" t="str">
        <f>"02"</f>
        <v>02</v>
      </c>
      <c r="B6" s="3" t="s">
        <v>19</v>
      </c>
      <c r="C6" s="3" t="s">
        <v>16</v>
      </c>
      <c r="D6" s="3" t="str">
        <f>"潘怀本"</f>
        <v>潘怀本</v>
      </c>
      <c r="E6" s="3" t="str">
        <f t="shared" si="0"/>
        <v>男</v>
      </c>
      <c r="F6" s="3" t="str">
        <f>"202320208"</f>
        <v>202320208</v>
      </c>
      <c r="G6" s="3" t="str">
        <f>"02"</f>
        <v>02</v>
      </c>
      <c r="H6" s="3" t="str">
        <f>"08"</f>
        <v>08</v>
      </c>
      <c r="I6" s="4">
        <v>74.97</v>
      </c>
      <c r="J6" s="3">
        <v>1</v>
      </c>
      <c r="K6" s="3" t="s">
        <v>17</v>
      </c>
      <c r="L6" s="3" t="s">
        <v>18</v>
      </c>
      <c r="M6" s="3" t="s">
        <v>17</v>
      </c>
      <c r="N6" s="3"/>
    </row>
    <row r="7" ht="26" customHeight="1" spans="1:14">
      <c r="A7" s="3" t="str">
        <f>"02"</f>
        <v>02</v>
      </c>
      <c r="B7" s="3" t="s">
        <v>19</v>
      </c>
      <c r="C7" s="3" t="s">
        <v>16</v>
      </c>
      <c r="D7" s="3" t="str">
        <f>"郭超"</f>
        <v>郭超</v>
      </c>
      <c r="E7" s="3" t="str">
        <f t="shared" si="0"/>
        <v>男</v>
      </c>
      <c r="F7" s="3" t="str">
        <f>"202320124"</f>
        <v>202320124</v>
      </c>
      <c r="G7" s="3" t="str">
        <f>"01"</f>
        <v>01</v>
      </c>
      <c r="H7" s="3" t="str">
        <f>"24"</f>
        <v>24</v>
      </c>
      <c r="I7" s="4">
        <v>67.47</v>
      </c>
      <c r="J7" s="3">
        <v>2</v>
      </c>
      <c r="K7" s="3" t="s">
        <v>17</v>
      </c>
      <c r="L7" s="3" t="s">
        <v>18</v>
      </c>
      <c r="M7" s="3" t="s">
        <v>17</v>
      </c>
      <c r="N7" s="3"/>
    </row>
    <row r="8" ht="26" customHeight="1" spans="1:14">
      <c r="A8" s="3" t="str">
        <f>"03"</f>
        <v>03</v>
      </c>
      <c r="B8" s="3" t="s">
        <v>20</v>
      </c>
      <c r="C8" s="3" t="s">
        <v>16</v>
      </c>
      <c r="D8" s="3" t="str">
        <f>"陈启富"</f>
        <v>陈启富</v>
      </c>
      <c r="E8" s="3" t="str">
        <f t="shared" si="0"/>
        <v>男</v>
      </c>
      <c r="F8" s="3" t="str">
        <f>"202320113"</f>
        <v>202320113</v>
      </c>
      <c r="G8" s="3" t="str">
        <f>"01"</f>
        <v>01</v>
      </c>
      <c r="H8" s="3" t="str">
        <f>"13"</f>
        <v>13</v>
      </c>
      <c r="I8" s="4">
        <v>68.41</v>
      </c>
      <c r="J8" s="3">
        <v>1</v>
      </c>
      <c r="K8" s="3" t="s">
        <v>17</v>
      </c>
      <c r="L8" s="3" t="s">
        <v>18</v>
      </c>
      <c r="M8" s="3" t="s">
        <v>17</v>
      </c>
      <c r="N8" s="3"/>
    </row>
    <row r="9" ht="26" customHeight="1" spans="1:14">
      <c r="A9" s="3" t="str">
        <f>"03"</f>
        <v>03</v>
      </c>
      <c r="B9" s="3" t="s">
        <v>20</v>
      </c>
      <c r="C9" s="3" t="s">
        <v>16</v>
      </c>
      <c r="D9" s="3" t="str">
        <f>"彭雯"</f>
        <v>彭雯</v>
      </c>
      <c r="E9" s="3" t="str">
        <f>"女"</f>
        <v>女</v>
      </c>
      <c r="F9" s="3" t="str">
        <f>"202320120"</f>
        <v>202320120</v>
      </c>
      <c r="G9" s="3" t="str">
        <f>"01"</f>
        <v>01</v>
      </c>
      <c r="H9" s="3" t="str">
        <f>"20"</f>
        <v>20</v>
      </c>
      <c r="I9" s="4">
        <v>63.69</v>
      </c>
      <c r="J9" s="3">
        <v>2</v>
      </c>
      <c r="K9" s="3" t="s">
        <v>17</v>
      </c>
      <c r="L9" s="3" t="s">
        <v>18</v>
      </c>
      <c r="M9" s="3" t="s">
        <v>17</v>
      </c>
      <c r="N9" s="3"/>
    </row>
    <row r="10" ht="26" customHeight="1" spans="1:14">
      <c r="A10" s="3" t="str">
        <f>"04"</f>
        <v>04</v>
      </c>
      <c r="B10" s="3" t="s">
        <v>21</v>
      </c>
      <c r="C10" s="3" t="s">
        <v>16</v>
      </c>
      <c r="D10" s="3" t="str">
        <f>"张盖"</f>
        <v>张盖</v>
      </c>
      <c r="E10" s="3" t="str">
        <f>"男"</f>
        <v>男</v>
      </c>
      <c r="F10" s="3" t="str">
        <f>"202320204"</f>
        <v>202320204</v>
      </c>
      <c r="G10" s="3" t="str">
        <f>"02"</f>
        <v>02</v>
      </c>
      <c r="H10" s="3" t="str">
        <f>"04"</f>
        <v>04</v>
      </c>
      <c r="I10" s="4">
        <v>69.69</v>
      </c>
      <c r="J10" s="3">
        <v>1</v>
      </c>
      <c r="K10" s="3" t="s">
        <v>17</v>
      </c>
      <c r="L10" s="3" t="s">
        <v>18</v>
      </c>
      <c r="M10" s="3" t="s">
        <v>17</v>
      </c>
      <c r="N10" s="3"/>
    </row>
    <row r="11" ht="26" customHeight="1" spans="1:14">
      <c r="A11" s="3" t="str">
        <f>"04"</f>
        <v>04</v>
      </c>
      <c r="B11" s="3" t="s">
        <v>21</v>
      </c>
      <c r="C11" s="3" t="s">
        <v>16</v>
      </c>
      <c r="D11" s="3" t="str">
        <f>"张辽"</f>
        <v>张辽</v>
      </c>
      <c r="E11" s="3" t="str">
        <f>"男"</f>
        <v>男</v>
      </c>
      <c r="F11" s="3" t="str">
        <f>"202320115"</f>
        <v>202320115</v>
      </c>
      <c r="G11" s="3" t="str">
        <f>"01"</f>
        <v>01</v>
      </c>
      <c r="H11" s="3" t="str">
        <f>"15"</f>
        <v>15</v>
      </c>
      <c r="I11" s="4">
        <v>65.69</v>
      </c>
      <c r="J11" s="3">
        <v>2</v>
      </c>
      <c r="K11" s="3" t="s">
        <v>17</v>
      </c>
      <c r="L11" s="3" t="s">
        <v>22</v>
      </c>
      <c r="M11" s="3"/>
      <c r="N11" s="3"/>
    </row>
    <row r="12" ht="26" customHeight="1" spans="1:14">
      <c r="A12" s="3" t="str">
        <f t="shared" ref="A12:A27" si="1">"05"</f>
        <v>05</v>
      </c>
      <c r="B12" s="3" t="s">
        <v>23</v>
      </c>
      <c r="C12" s="3" t="s">
        <v>24</v>
      </c>
      <c r="D12" s="3" t="str">
        <f>"燕永平"</f>
        <v>燕永平</v>
      </c>
      <c r="E12" s="3" t="str">
        <f>"男"</f>
        <v>男</v>
      </c>
      <c r="F12" s="3" t="str">
        <f>"202320211"</f>
        <v>202320211</v>
      </c>
      <c r="G12" s="3" t="str">
        <f>"02"</f>
        <v>02</v>
      </c>
      <c r="H12" s="3" t="str">
        <f>"11"</f>
        <v>11</v>
      </c>
      <c r="I12" s="4">
        <v>70.51</v>
      </c>
      <c r="J12" s="3">
        <v>1</v>
      </c>
      <c r="K12" s="3" t="s">
        <v>17</v>
      </c>
      <c r="L12" s="3" t="s">
        <v>18</v>
      </c>
      <c r="M12" s="3" t="s">
        <v>17</v>
      </c>
      <c r="N12" s="3"/>
    </row>
    <row r="13" ht="26" customHeight="1" spans="1:14">
      <c r="A13" s="3" t="str">
        <f t="shared" si="1"/>
        <v>05</v>
      </c>
      <c r="B13" s="3" t="s">
        <v>23</v>
      </c>
      <c r="C13" s="3" t="s">
        <v>24</v>
      </c>
      <c r="D13" s="3" t="str">
        <f>"章伟"</f>
        <v>章伟</v>
      </c>
      <c r="E13" s="3" t="str">
        <f>"男"</f>
        <v>男</v>
      </c>
      <c r="F13" s="3" t="str">
        <f>"202320114"</f>
        <v>202320114</v>
      </c>
      <c r="G13" s="3" t="str">
        <f t="shared" ref="G13:G19" si="2">"01"</f>
        <v>01</v>
      </c>
      <c r="H13" s="3" t="str">
        <f>"14"</f>
        <v>14</v>
      </c>
      <c r="I13" s="4">
        <v>70.01</v>
      </c>
      <c r="J13" s="3">
        <v>2</v>
      </c>
      <c r="K13" s="3" t="s">
        <v>17</v>
      </c>
      <c r="L13" s="3" t="s">
        <v>18</v>
      </c>
      <c r="M13" s="3" t="s">
        <v>17</v>
      </c>
      <c r="N13" s="3"/>
    </row>
    <row r="14" ht="26" customHeight="1" spans="1:14">
      <c r="A14" s="3" t="str">
        <f t="shared" si="1"/>
        <v>05</v>
      </c>
      <c r="B14" s="3" t="s">
        <v>23</v>
      </c>
      <c r="C14" s="3" t="s">
        <v>24</v>
      </c>
      <c r="D14" s="3" t="str">
        <f>"岳娅雪"</f>
        <v>岳娅雪</v>
      </c>
      <c r="E14" s="3" t="str">
        <f>"女"</f>
        <v>女</v>
      </c>
      <c r="F14" s="3" t="str">
        <f>"202320118"</f>
        <v>202320118</v>
      </c>
      <c r="G14" s="3" t="str">
        <f t="shared" si="2"/>
        <v>01</v>
      </c>
      <c r="H14" s="3" t="str">
        <f>"18"</f>
        <v>18</v>
      </c>
      <c r="I14" s="4">
        <v>68.91</v>
      </c>
      <c r="J14" s="3">
        <v>3</v>
      </c>
      <c r="K14" s="3" t="s">
        <v>17</v>
      </c>
      <c r="L14" s="3" t="s">
        <v>22</v>
      </c>
      <c r="M14" s="3"/>
      <c r="N14" s="3"/>
    </row>
    <row r="15" ht="26" customHeight="1" spans="1:14">
      <c r="A15" s="3" t="str">
        <f t="shared" si="1"/>
        <v>05</v>
      </c>
      <c r="B15" s="3" t="s">
        <v>23</v>
      </c>
      <c r="C15" s="3" t="s">
        <v>24</v>
      </c>
      <c r="D15" s="3" t="str">
        <f>"王雍"</f>
        <v>王雍</v>
      </c>
      <c r="E15" s="3" t="str">
        <f>"男"</f>
        <v>男</v>
      </c>
      <c r="F15" s="3" t="str">
        <f>"202320102"</f>
        <v>202320102</v>
      </c>
      <c r="G15" s="3" t="str">
        <f t="shared" si="2"/>
        <v>01</v>
      </c>
      <c r="H15" s="3" t="str">
        <f>"02"</f>
        <v>02</v>
      </c>
      <c r="I15" s="4">
        <v>68.25</v>
      </c>
      <c r="J15" s="3">
        <v>4</v>
      </c>
      <c r="K15" s="3" t="s">
        <v>25</v>
      </c>
      <c r="L15" s="3" t="s">
        <v>22</v>
      </c>
      <c r="M15" s="3"/>
      <c r="N15" s="3"/>
    </row>
    <row r="16" ht="26" customHeight="1" spans="1:14">
      <c r="A16" s="3" t="str">
        <f t="shared" si="1"/>
        <v>05</v>
      </c>
      <c r="B16" s="3" t="s">
        <v>23</v>
      </c>
      <c r="C16" s="3" t="s">
        <v>24</v>
      </c>
      <c r="D16" s="3" t="str">
        <f>"李荣"</f>
        <v>李荣</v>
      </c>
      <c r="E16" s="3" t="str">
        <f>"男"</f>
        <v>男</v>
      </c>
      <c r="F16" s="3" t="str">
        <f>"202320129"</f>
        <v>202320129</v>
      </c>
      <c r="G16" s="3" t="str">
        <f t="shared" si="2"/>
        <v>01</v>
      </c>
      <c r="H16" s="3" t="str">
        <f>"29"</f>
        <v>29</v>
      </c>
      <c r="I16" s="4">
        <v>67.06</v>
      </c>
      <c r="J16" s="3">
        <v>5</v>
      </c>
      <c r="K16" s="3" t="s">
        <v>25</v>
      </c>
      <c r="L16" s="3" t="s">
        <v>22</v>
      </c>
      <c r="M16" s="3"/>
      <c r="N16" s="3"/>
    </row>
    <row r="17" ht="26" customHeight="1" spans="1:14">
      <c r="A17" s="3" t="str">
        <f t="shared" si="1"/>
        <v>05</v>
      </c>
      <c r="B17" s="3" t="s">
        <v>23</v>
      </c>
      <c r="C17" s="3" t="s">
        <v>24</v>
      </c>
      <c r="D17" s="3" t="str">
        <f>"岳雍"</f>
        <v>岳雍</v>
      </c>
      <c r="E17" s="3" t="str">
        <f>"男"</f>
        <v>男</v>
      </c>
      <c r="F17" s="3" t="str">
        <f>"202320128"</f>
        <v>202320128</v>
      </c>
      <c r="G17" s="3" t="str">
        <f t="shared" si="2"/>
        <v>01</v>
      </c>
      <c r="H17" s="3" t="str">
        <f>"28"</f>
        <v>28</v>
      </c>
      <c r="I17" s="4">
        <v>66.94</v>
      </c>
      <c r="J17" s="3">
        <v>6</v>
      </c>
      <c r="K17" s="3" t="s">
        <v>25</v>
      </c>
      <c r="L17" s="3" t="s">
        <v>18</v>
      </c>
      <c r="M17" s="3" t="s">
        <v>17</v>
      </c>
      <c r="N17" s="3"/>
    </row>
    <row r="18" ht="26" customHeight="1" spans="1:14">
      <c r="A18" s="3" t="str">
        <f>"06"</f>
        <v>06</v>
      </c>
      <c r="B18" s="3" t="s">
        <v>26</v>
      </c>
      <c r="C18" s="3" t="s">
        <v>24</v>
      </c>
      <c r="D18" s="3" t="str">
        <f>"杨鸿梅"</f>
        <v>杨鸿梅</v>
      </c>
      <c r="E18" s="3" t="str">
        <f>"女"</f>
        <v>女</v>
      </c>
      <c r="F18" s="3" t="str">
        <f>"202320105"</f>
        <v>202320105</v>
      </c>
      <c r="G18" s="3" t="str">
        <f t="shared" si="2"/>
        <v>01</v>
      </c>
      <c r="H18" s="3" t="str">
        <f>"05"</f>
        <v>05</v>
      </c>
      <c r="I18" s="4">
        <v>69</v>
      </c>
      <c r="J18" s="3">
        <v>1</v>
      </c>
      <c r="K18" s="3" t="s">
        <v>17</v>
      </c>
      <c r="L18" s="3" t="s">
        <v>22</v>
      </c>
      <c r="M18" s="3"/>
      <c r="N18" s="3"/>
    </row>
    <row r="19" ht="26" customHeight="1" spans="1:14">
      <c r="A19" s="3" t="str">
        <f>"06"</f>
        <v>06</v>
      </c>
      <c r="B19" s="3" t="s">
        <v>26</v>
      </c>
      <c r="C19" s="3" t="s">
        <v>24</v>
      </c>
      <c r="D19" s="3" t="str">
        <f>"罗万艳"</f>
        <v>罗万艳</v>
      </c>
      <c r="E19" s="3" t="str">
        <f>"女"</f>
        <v>女</v>
      </c>
      <c r="F19" s="3" t="str">
        <f>"202320110"</f>
        <v>202320110</v>
      </c>
      <c r="G19" s="3" t="str">
        <f t="shared" si="2"/>
        <v>01</v>
      </c>
      <c r="H19" s="3" t="str">
        <f>"10"</f>
        <v>10</v>
      </c>
      <c r="I19" s="4">
        <v>66.82</v>
      </c>
      <c r="J19" s="3">
        <v>2</v>
      </c>
      <c r="K19" s="3" t="s">
        <v>17</v>
      </c>
      <c r="L19" s="3" t="s">
        <v>18</v>
      </c>
      <c r="M19" s="3" t="s">
        <v>17</v>
      </c>
      <c r="N19" s="3"/>
    </row>
    <row r="20" ht="26" customHeight="1" spans="1:14">
      <c r="A20" s="3" t="str">
        <f>"06"</f>
        <v>06</v>
      </c>
      <c r="B20" s="3" t="s">
        <v>26</v>
      </c>
      <c r="C20" s="3" t="s">
        <v>24</v>
      </c>
      <c r="D20" s="3" t="str">
        <f>"吕立"</f>
        <v>吕立</v>
      </c>
      <c r="E20" s="3" t="str">
        <f>"男"</f>
        <v>男</v>
      </c>
      <c r="F20" s="3" t="str">
        <f>"202320220"</f>
        <v>202320220</v>
      </c>
      <c r="G20" s="3" t="str">
        <f>"02"</f>
        <v>02</v>
      </c>
      <c r="H20" s="3" t="str">
        <f>"20"</f>
        <v>20</v>
      </c>
      <c r="I20" s="4">
        <v>65.81</v>
      </c>
      <c r="J20" s="3">
        <v>3</v>
      </c>
      <c r="K20" s="3" t="s">
        <v>17</v>
      </c>
      <c r="L20" s="3" t="s">
        <v>22</v>
      </c>
      <c r="M20" s="3"/>
      <c r="N20" s="3"/>
    </row>
    <row r="21" ht="26" customHeight="1" spans="1:14">
      <c r="A21" s="3" t="str">
        <f>"08"</f>
        <v>08</v>
      </c>
      <c r="B21" s="3" t="s">
        <v>27</v>
      </c>
      <c r="C21" s="3" t="s">
        <v>28</v>
      </c>
      <c r="D21" s="3" t="str">
        <f>"向建"</f>
        <v>向建</v>
      </c>
      <c r="E21" s="3" t="str">
        <f>"男"</f>
        <v>男</v>
      </c>
      <c r="F21" s="3" t="str">
        <f>"202320109"</f>
        <v>202320109</v>
      </c>
      <c r="G21" s="3" t="str">
        <f>"01"</f>
        <v>01</v>
      </c>
      <c r="H21" s="3" t="str">
        <f>"09"</f>
        <v>09</v>
      </c>
      <c r="I21" s="4">
        <v>70.72</v>
      </c>
      <c r="J21" s="3">
        <v>1</v>
      </c>
      <c r="K21" s="3" t="s">
        <v>17</v>
      </c>
      <c r="L21" s="3" t="s">
        <v>18</v>
      </c>
      <c r="M21" s="3" t="s">
        <v>17</v>
      </c>
      <c r="N21" s="3"/>
    </row>
    <row r="22" ht="26" customHeight="1" spans="1:14">
      <c r="A22" s="3" t="str">
        <f>"08"</f>
        <v>08</v>
      </c>
      <c r="B22" s="3" t="s">
        <v>27</v>
      </c>
      <c r="C22" s="3" t="s">
        <v>28</v>
      </c>
      <c r="D22" s="3" t="str">
        <f>"刘璐"</f>
        <v>刘璐</v>
      </c>
      <c r="E22" s="3" t="str">
        <f>"女"</f>
        <v>女</v>
      </c>
      <c r="F22" s="3" t="str">
        <f>"202320103"</f>
        <v>202320103</v>
      </c>
      <c r="G22" s="3" t="str">
        <f>"01"</f>
        <v>01</v>
      </c>
      <c r="H22" s="3" t="str">
        <f>"03"</f>
        <v>03</v>
      </c>
      <c r="I22" s="4">
        <v>68.88</v>
      </c>
      <c r="J22" s="3">
        <v>2</v>
      </c>
      <c r="K22" s="3" t="s">
        <v>17</v>
      </c>
      <c r="L22" s="3" t="s">
        <v>18</v>
      </c>
      <c r="M22" s="3" t="s">
        <v>17</v>
      </c>
      <c r="N22" s="3"/>
    </row>
    <row r="23" ht="26" customHeight="1" spans="1:14">
      <c r="A23" s="3" t="str">
        <f>"08"</f>
        <v>08</v>
      </c>
      <c r="B23" s="3" t="s">
        <v>27</v>
      </c>
      <c r="C23" s="3" t="s">
        <v>28</v>
      </c>
      <c r="D23" s="3" t="str">
        <f>"何梦秋"</f>
        <v>何梦秋</v>
      </c>
      <c r="E23" s="3" t="str">
        <f>"女"</f>
        <v>女</v>
      </c>
      <c r="F23" s="3" t="str">
        <f>"202320216"</f>
        <v>202320216</v>
      </c>
      <c r="G23" s="3" t="str">
        <f>"02"</f>
        <v>02</v>
      </c>
      <c r="H23" s="3" t="str">
        <f>"16"</f>
        <v>16</v>
      </c>
      <c r="I23" s="4">
        <v>67.06</v>
      </c>
      <c r="J23" s="3">
        <v>3</v>
      </c>
      <c r="K23" s="3" t="s">
        <v>17</v>
      </c>
      <c r="L23" s="3" t="s">
        <v>18</v>
      </c>
      <c r="M23" s="3" t="s">
        <v>17</v>
      </c>
      <c r="N23" s="3"/>
    </row>
  </sheetData>
  <mergeCells count="1">
    <mergeCell ref="A1:N1"/>
  </mergeCells>
  <pageMargins left="0.700694444444445" right="0.700694444444445" top="0.904861111111111" bottom="0.708333333333333" header="0.298611111111111"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梅妮</cp:lastModifiedBy>
  <dcterms:created xsi:type="dcterms:W3CDTF">2023-05-12T11:15:00Z</dcterms:created>
  <dcterms:modified xsi:type="dcterms:W3CDTF">2023-11-16T07:36:53Z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74F559AE4D1342D388B342E689372CD3_13</vt:lpwstr>
  </property>
  <property fmtid="{D5CDD505-2E9C-101B-9397-08002B2CF9AE}" pid="3" name="KSOProductBuildVer">
    <vt:lpwstr>2052-12.1.0.15712</vt:lpwstr>
  </property>
</Properties>
</file>